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19035" windowHeight="10875"/>
  </bookViews>
  <sheets>
    <sheet name="приложение 7 " sheetId="1" r:id="rId1"/>
    <sheet name="Лист1" sheetId="2" r:id="rId2"/>
  </sheets>
  <definedNames>
    <definedName name="_xlnm.Print_Titles" localSheetId="0">'приложение 7 '!$8:$10</definedName>
  </definedNames>
  <calcPr calcId="145621"/>
</workbook>
</file>

<file path=xl/calcChain.xml><?xml version="1.0" encoding="utf-8"?>
<calcChain xmlns="http://schemas.openxmlformats.org/spreadsheetml/2006/main">
  <c r="EK36" i="1" l="1"/>
  <c r="EK46" i="1"/>
  <c r="EK47" i="1"/>
  <c r="EK52" i="1"/>
  <c r="EK48" i="1"/>
  <c r="DK48" i="1"/>
  <c r="CX27" i="1"/>
  <c r="CX26" i="1"/>
  <c r="CX25" i="1"/>
  <c r="CE16" i="1"/>
  <c r="FN56" i="2" l="1"/>
  <c r="DK54" i="2"/>
  <c r="BL54" i="2" s="1"/>
  <c r="FN53" i="2"/>
  <c r="FN55" i="2" s="1"/>
  <c r="EK53" i="2"/>
  <c r="FN52" i="2"/>
  <c r="DK52" i="2"/>
  <c r="EK52" i="2" s="1"/>
  <c r="EK41" i="2" s="1"/>
  <c r="DK51" i="2"/>
  <c r="CE51" i="2"/>
  <c r="DK50" i="2"/>
  <c r="EK50" i="2" s="1"/>
  <c r="EK39" i="2" s="1"/>
  <c r="DK49" i="2"/>
  <c r="BL49" i="2"/>
  <c r="DK48" i="2"/>
  <c r="EK48" i="2" s="1"/>
  <c r="EK37" i="2" s="1"/>
  <c r="FN47" i="2"/>
  <c r="EK47" i="2"/>
  <c r="DK47" i="2"/>
  <c r="EK46" i="2"/>
  <c r="DK46" i="2"/>
  <c r="EK45" i="2"/>
  <c r="DK45" i="2" s="1"/>
  <c r="FK44" i="2"/>
  <c r="FN43" i="2"/>
  <c r="FN44" i="2" s="1"/>
  <c r="DK43" i="2"/>
  <c r="DK41" i="2"/>
  <c r="CE41" i="2" s="1"/>
  <c r="BL41" i="2"/>
  <c r="EK40" i="2"/>
  <c r="DK40" i="2"/>
  <c r="CE40" i="2" s="1"/>
  <c r="BL40" i="2"/>
  <c r="DK39" i="2"/>
  <c r="CE39" i="2" s="1"/>
  <c r="BL39" i="2"/>
  <c r="EK38" i="2"/>
  <c r="DK38" i="2"/>
  <c r="CE38" i="2" s="1"/>
  <c r="BL38" i="2"/>
  <c r="DK37" i="2"/>
  <c r="CE37" i="2" s="1"/>
  <c r="BL37" i="2"/>
  <c r="EK36" i="2"/>
  <c r="DK36" i="2"/>
  <c r="CE36" i="2"/>
  <c r="BL36" i="2"/>
  <c r="FK35" i="2"/>
  <c r="EK35" i="2"/>
  <c r="DK35" i="2"/>
  <c r="CE35" i="2"/>
  <c r="BL35" i="2"/>
  <c r="FN30" i="2"/>
  <c r="FN29" i="2"/>
  <c r="CX27" i="2"/>
  <c r="CX26" i="2"/>
  <c r="CX25" i="2"/>
  <c r="CE25" i="2" s="1"/>
  <c r="DX14" i="2"/>
  <c r="DX12" i="2" s="1"/>
  <c r="DX63" i="2" s="1"/>
  <c r="CX14" i="2"/>
  <c r="CX12" i="2" s="1"/>
  <c r="CX63" i="2" s="1"/>
  <c r="BL45" i="2" l="1"/>
  <c r="BL34" i="2" s="1"/>
  <c r="DK44" i="2"/>
  <c r="DK34" i="2"/>
  <c r="FN57" i="2"/>
  <c r="FN46" i="2"/>
  <c r="EK34" i="2"/>
  <c r="EK33" i="2" s="1"/>
  <c r="EK44" i="2"/>
  <c r="FK46" i="2"/>
  <c r="EK63" i="2" l="1"/>
  <c r="FN33" i="2"/>
  <c r="CE34" i="2"/>
  <c r="DK33" i="2"/>
  <c r="DK63" i="2" s="1"/>
  <c r="FN34" i="2" l="1"/>
  <c r="FN35" i="2"/>
  <c r="FN36" i="2" s="1"/>
  <c r="FZ25" i="1" l="1"/>
  <c r="CE18" i="1" l="1"/>
  <c r="DX26" i="1"/>
  <c r="DX18" i="1"/>
  <c r="FZ18" i="1"/>
  <c r="FZ19" i="1"/>
  <c r="FZ17" i="1"/>
  <c r="FZ16" i="1"/>
  <c r="FZ15" i="1"/>
  <c r="CE19" i="1"/>
  <c r="CX19" i="1"/>
  <c r="CX18" i="1"/>
  <c r="CX16" i="1"/>
  <c r="DX15" i="1"/>
  <c r="CX15" i="1"/>
  <c r="DX17" i="1"/>
  <c r="CX17" i="1"/>
  <c r="DK52" i="1" l="1"/>
  <c r="EK51" i="1"/>
  <c r="DK39" i="1"/>
  <c r="EK39" i="1" s="1"/>
  <c r="FN56" i="1" l="1"/>
  <c r="DK54" i="1"/>
  <c r="BL54" i="1" s="1"/>
  <c r="EK53" i="1"/>
  <c r="FN52" i="1"/>
  <c r="FN53" i="1" s="1"/>
  <c r="FN55" i="1" s="1"/>
  <c r="EK41" i="1"/>
  <c r="DK51" i="1"/>
  <c r="DK50" i="1"/>
  <c r="EK50" i="1" s="1"/>
  <c r="BL38" i="1"/>
  <c r="FN47" i="1"/>
  <c r="DK47" i="1"/>
  <c r="EK45" i="1"/>
  <c r="DK45" i="1" s="1"/>
  <c r="BL45" i="1" s="1"/>
  <c r="BL34" i="1" s="1"/>
  <c r="FK44" i="1"/>
  <c r="FN43" i="1"/>
  <c r="FN44" i="1" s="1"/>
  <c r="DK43" i="1"/>
  <c r="BL41" i="1"/>
  <c r="BL40" i="1"/>
  <c r="EK38" i="1"/>
  <c r="BL37" i="1"/>
  <c r="BL36" i="1"/>
  <c r="FK35" i="1"/>
  <c r="BL35" i="1"/>
  <c r="FN29" i="1"/>
  <c r="FN30" i="1" s="1"/>
  <c r="CE25" i="1"/>
  <c r="DX14" i="1"/>
  <c r="DX12" i="1" s="1"/>
  <c r="DX63" i="1" s="1"/>
  <c r="CX14" i="1"/>
  <c r="EK37" i="1" l="1"/>
  <c r="CX12" i="1"/>
  <c r="CX63" i="1" s="1"/>
  <c r="EK34" i="1"/>
  <c r="DK36" i="1"/>
  <c r="CE36" i="1" s="1"/>
  <c r="DK34" i="1"/>
  <c r="DK37" i="1"/>
  <c r="CE37" i="1" s="1"/>
  <c r="DK38" i="1"/>
  <c r="DK40" i="1"/>
  <c r="DK41" i="1"/>
  <c r="CE41" i="1" s="1"/>
  <c r="CE38" i="1" l="1"/>
  <c r="CE34" i="1"/>
  <c r="DK44" i="1"/>
  <c r="DK35" i="1"/>
  <c r="EK35" i="1"/>
  <c r="EK33" i="1" l="1"/>
  <c r="EK63" i="1"/>
  <c r="FN33" i="1"/>
  <c r="DK33" i="1"/>
  <c r="EK44" i="1"/>
  <c r="FN46" i="1"/>
  <c r="FK46" i="1"/>
  <c r="DK63" i="1" l="1"/>
  <c r="FN57" i="1"/>
  <c r="FN34" i="1"/>
  <c r="FN35" i="1" s="1"/>
  <c r="FN36" i="1" s="1"/>
</calcChain>
</file>

<file path=xl/sharedStrings.xml><?xml version="1.0" encoding="utf-8"?>
<sst xmlns="http://schemas.openxmlformats.org/spreadsheetml/2006/main" count="588" uniqueCount="116">
  <si>
    <t>"Приложение  7
к территориальной программе государственных гарантий бесплатного оказания гражданам медицинской помощи на территории
Республики Коми на 2016 год и на плановый период 2017 и 2018 годов</t>
  </si>
  <si>
    <t>Утвержденная стоимость территориальной программы государственных гарантий</t>
  </si>
  <si>
    <t xml:space="preserve">бесплатного оказания гражданам  медицинской помощи на территории Республики Коми </t>
  </si>
  <si>
    <t>по условиям ее оказания на 2016  год</t>
  </si>
  <si>
    <t>№ строки</t>
  </si>
  <si>
    <t>Единица измерения</t>
  </si>
  <si>
    <t>Объем медицинской помощи в расчете
на 1 жителя
(норматив объемов предоставления медицинской помощи в расчете
на 1 застрахованное лицо)</t>
  </si>
  <si>
    <t>Стоимость единицы объема медицинской помощи (норматив финансовых затрат на единицу объема предоставления медицинской помощи)</t>
  </si>
  <si>
    <t>Подушевые нормативы финансирования территориальной
программы</t>
  </si>
  <si>
    <t>Стоимость территориальной программы по источникам ее финансового обеспечения</t>
  </si>
  <si>
    <t>руб.</t>
  </si>
  <si>
    <t xml:space="preserve">тыс.руб. </t>
  </si>
  <si>
    <t>в %
к итогу</t>
  </si>
  <si>
    <t>за счет средств консолиди-рованного бюджета субъекта РФ</t>
  </si>
  <si>
    <t>за счет средств
ОМС</t>
  </si>
  <si>
    <t>средства
ОМС</t>
  </si>
  <si>
    <r>
      <t xml:space="preserve">I. Медицинская помощь, предоставляемая за счет консолидированного бюджета субъекта Российской Федерации
</t>
    </r>
    <r>
      <rPr>
        <sz val="10"/>
        <rFont val="Times New Roman"/>
        <family val="1"/>
        <charset val="204"/>
      </rPr>
      <t>в том числе *:</t>
    </r>
  </si>
  <si>
    <t>01</t>
  </si>
  <si>
    <t>Х</t>
  </si>
  <si>
    <t>1. Скорая медицинская помощь</t>
  </si>
  <si>
    <t>02</t>
  </si>
  <si>
    <t>вызов</t>
  </si>
  <si>
    <t>2. При заболеваниях, не включенных в территориальную программу ОМС:</t>
  </si>
  <si>
    <t>03</t>
  </si>
  <si>
    <t>- в амбулаторных условиях</t>
  </si>
  <si>
    <t>04.1</t>
  </si>
  <si>
    <t>посещение
с профилактической и иными целями</t>
  </si>
  <si>
    <t>04.2</t>
  </si>
  <si>
    <t>обращение</t>
  </si>
  <si>
    <t>04.3</t>
  </si>
  <si>
    <t>с неотложной целью</t>
  </si>
  <si>
    <t>- в стационарных условиях</t>
  </si>
  <si>
    <t>05</t>
  </si>
  <si>
    <t>случай госпитализации</t>
  </si>
  <si>
    <t>- в дневных стационарах</t>
  </si>
  <si>
    <t>06</t>
  </si>
  <si>
    <t>пациенто-
день</t>
  </si>
  <si>
    <t>3. При заболеваниях, включенных в базовую программу ОМС, гражданам Российской Федерации, не идентифицированным и не застрахованным в системе ОМС:</t>
  </si>
  <si>
    <t>07</t>
  </si>
  <si>
    <t>- скорая медицинская помощь</t>
  </si>
  <si>
    <t>08</t>
  </si>
  <si>
    <t>09</t>
  </si>
  <si>
    <t>посещение</t>
  </si>
  <si>
    <t>10</t>
  </si>
  <si>
    <t>11</t>
  </si>
  <si>
    <t>4. Паллиативная медицинская помощь</t>
  </si>
  <si>
    <t>12</t>
  </si>
  <si>
    <t>к/день</t>
  </si>
  <si>
    <t xml:space="preserve">5. Иные государственные и муниципальные услуги (работы) </t>
  </si>
  <si>
    <t>13</t>
  </si>
  <si>
    <t>6. Специализированная высокотехнологичная медицинская помощь, оказываемая в медицинских организациях субъекта РФ</t>
  </si>
  <si>
    <t>14</t>
  </si>
  <si>
    <t>II. Средства консолидированного бюджета субъекта Российской Федерации на содержание медицинских организаций, работающих в системе ОМС **:</t>
  </si>
  <si>
    <t>15</t>
  </si>
  <si>
    <t>16</t>
  </si>
  <si>
    <t>17</t>
  </si>
  <si>
    <t>18</t>
  </si>
  <si>
    <t>19</t>
  </si>
  <si>
    <t>III. Медицинская помощь в рамках территориальной программы ОМС:</t>
  </si>
  <si>
    <t>20</t>
  </si>
  <si>
    <t>- скорая медицинская помощь (сумма строк 27 + 32)</t>
  </si>
  <si>
    <t>21</t>
  </si>
  <si>
    <t>сумма строк</t>
  </si>
  <si>
    <t>29.1 + 34.1</t>
  </si>
  <si>
    <t>22.1</t>
  </si>
  <si>
    <t>29.2 + 34.2</t>
  </si>
  <si>
    <t>22.2</t>
  </si>
  <si>
    <t>посещение
по неотложной медицинской помощи</t>
  </si>
  <si>
    <t>29.3 + 34.3</t>
  </si>
  <si>
    <t>22.3</t>
  </si>
  <si>
    <t>- в стационарных условиях (сумма строк 30-35), в том числе:</t>
  </si>
  <si>
    <t>23</t>
  </si>
  <si>
    <t>медицинская реабилитация в стационарных условиях (сумма строк 30.1+35.2)</t>
  </si>
  <si>
    <t>23.1</t>
  </si>
  <si>
    <t>высокотехнологичная медицинская помощь (сумма строк 30.2+35.2)</t>
  </si>
  <si>
    <t>23.2</t>
  </si>
  <si>
    <t>- в дневных стационарах (сумма строк 31 + 36)</t>
  </si>
  <si>
    <t>24</t>
  </si>
  <si>
    <t>- паллиативная медицинкая помощь***</t>
  </si>
  <si>
    <t>25</t>
  </si>
  <si>
    <t>- затраты на АУП в сфере ОМС ****</t>
  </si>
  <si>
    <t>26</t>
  </si>
  <si>
    <r>
      <t xml:space="preserve">из строки 20:
1. Медицинская помощь, предоставляемая в рамках </t>
    </r>
    <r>
      <rPr>
        <b/>
        <sz val="10"/>
        <rFont val="Times New Roman"/>
        <family val="1"/>
        <charset val="204"/>
      </rPr>
      <t>базовой программы</t>
    </r>
    <r>
      <rPr>
        <sz val="10"/>
        <rFont val="Times New Roman"/>
        <family val="1"/>
        <charset val="204"/>
      </rPr>
      <t xml:space="preserve"> ОМС застрахованным лицам</t>
    </r>
  </si>
  <si>
    <t>27</t>
  </si>
  <si>
    <t>28</t>
  </si>
  <si>
    <t>29.1</t>
  </si>
  <si>
    <t>29.2</t>
  </si>
  <si>
    <t>29.3</t>
  </si>
  <si>
    <t>- в стационарных условиях, в том числе:</t>
  </si>
  <si>
    <t>30</t>
  </si>
  <si>
    <t xml:space="preserve">медицинская реабилитация в стационарных условиях </t>
  </si>
  <si>
    <t>30.1</t>
  </si>
  <si>
    <t xml:space="preserve">высокотехнологичная медицинская помощь </t>
  </si>
  <si>
    <t>30.2</t>
  </si>
  <si>
    <t>31</t>
  </si>
  <si>
    <t>2. Медицинская помощь по видам и заболеваниям сверх базовой программы:</t>
  </si>
  <si>
    <t>32</t>
  </si>
  <si>
    <t>33</t>
  </si>
  <si>
    <t>34.1</t>
  </si>
  <si>
    <t>посещение
с профилактической и иными цельями</t>
  </si>
  <si>
    <t>34.2</t>
  </si>
  <si>
    <t>34.3</t>
  </si>
  <si>
    <t>- стационарная помощь</t>
  </si>
  <si>
    <t>35</t>
  </si>
  <si>
    <t>35.1</t>
  </si>
  <si>
    <t>35.2</t>
  </si>
  <si>
    <t>36</t>
  </si>
  <si>
    <t>- паллиативная медицинкая помощь</t>
  </si>
  <si>
    <t>37</t>
  </si>
  <si>
    <t>ИТОГО (сумма строк 01 + 15 + 20)</t>
  </si>
  <si>
    <t>38</t>
  </si>
  <si>
    <r>
      <t>_____</t>
    </r>
    <r>
      <rPr>
        <sz val="9"/>
        <rFont val="Times New Roman"/>
        <family val="1"/>
        <charset val="204"/>
      </rPr>
      <t>* Без учета финансовых средств консолидированного бюджета субъекта Российской Федерации на содержание медицинских организаций, работающих в системе ОМС (затраты, не вошедшие в тариф).</t>
    </r>
  </si>
  <si>
    <r>
      <t>____</t>
    </r>
    <r>
      <rPr>
        <sz val="9"/>
        <rFont val="Times New Roman"/>
        <family val="1"/>
        <charset val="204"/>
      </rPr>
      <t>** Указываются средства консолидированного бюджета субъекта Российской Федерации на содержание медицинских организаций, работающих в системе ОМС, и расходы сверх ТПОМС</t>
    </r>
  </si>
  <si>
    <r>
      <t>___</t>
    </r>
    <r>
      <rPr>
        <sz val="9"/>
        <rFont val="Times New Roman"/>
        <family val="1"/>
        <charset val="204"/>
      </rPr>
      <t>***В случае включения паллиативной медицинской помощи в территолриальную программу ОМС сверх базовой программы ОМС с соответсвующим платежом субъекта РФ</t>
    </r>
  </si>
  <si>
    <t>**** затраты АУП ТФОМС и СМО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</si>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</sst>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00"/>
    <numFmt numFmtId="165" formatCode="_-* #,##0.0000_р_._-;\-* #,##0.0000_р_._-;_-* &quot;-&quot;??_р_._-;_-@_-"/>
    <numFmt numFmtId="166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0"/>
      <name val="Times New Roman"/>
      <family val="1"/>
      <charset val="204"/>
    </font>
    <font>
      <sz val="7"/>
      <name val="Times New Roman"/>
      <family val="1"/>
      <charset val="204"/>
    </font>
    <font>
      <sz val="9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0" fontId="1" fillId="0" borderId="0"/>
  </cellStyleXfs>
  <cellXfs count="146">
    <xf numFmtId="0" fontId="0" fillId="0" borderId="0" xfId="0"/>
    <xf numFmtId="0" fontId="2" fillId="0" borderId="0" xfId="2" applyFont="1" applyFill="1" applyAlignment="1">
      <alignment horizontal="left"/>
    </xf>
    <xf numFmtId="0" fontId="3" fillId="0" borderId="0" xfId="2" applyFont="1" applyFill="1" applyAlignment="1">
      <alignment wrapText="1"/>
    </xf>
    <xf numFmtId="0" fontId="4" fillId="0" borderId="0" xfId="2" applyFont="1" applyFill="1" applyAlignment="1">
      <alignment horizontal="right"/>
    </xf>
    <xf numFmtId="0" fontId="6" fillId="0" borderId="0" xfId="2" applyFont="1" applyFill="1" applyAlignment="1">
      <alignment horizontal="left"/>
    </xf>
    <xf numFmtId="0" fontId="4" fillId="0" borderId="0" xfId="2" applyFont="1" applyFill="1" applyAlignment="1">
      <alignment horizontal="left"/>
    </xf>
    <xf numFmtId="0" fontId="8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left"/>
    </xf>
    <xf numFmtId="0" fontId="9" fillId="0" borderId="0" xfId="2" applyFont="1" applyFill="1" applyAlignment="1">
      <alignment horizontal="left" vertical="center"/>
    </xf>
    <xf numFmtId="0" fontId="10" fillId="0" borderId="0" xfId="2" applyFont="1" applyFill="1" applyAlignment="1">
      <alignment horizontal="left" vertical="center"/>
    </xf>
    <xf numFmtId="0" fontId="9" fillId="0" borderId="7" xfId="2" applyNumberFormat="1" applyFont="1" applyFill="1" applyBorder="1" applyAlignment="1">
      <alignment horizontal="center" vertical="center"/>
    </xf>
    <xf numFmtId="0" fontId="9" fillId="0" borderId="8" xfId="2" applyNumberFormat="1" applyFont="1" applyFill="1" applyBorder="1" applyAlignment="1">
      <alignment horizontal="center" vertical="center"/>
    </xf>
    <xf numFmtId="0" fontId="9" fillId="0" borderId="9" xfId="2" applyNumberFormat="1" applyFont="1" applyFill="1" applyBorder="1" applyAlignment="1">
      <alignment horizontal="center" vertical="center"/>
    </xf>
    <xf numFmtId="43" fontId="9" fillId="0" borderId="0" xfId="1" applyFont="1" applyFill="1" applyAlignment="1">
      <alignment horizontal="left" vertical="center"/>
    </xf>
    <xf numFmtId="43" fontId="9" fillId="0" borderId="0" xfId="2" applyNumberFormat="1" applyFont="1" applyFill="1" applyAlignment="1">
      <alignment horizontal="left" vertical="center"/>
    </xf>
    <xf numFmtId="4" fontId="9" fillId="0" borderId="0" xfId="2" applyNumberFormat="1" applyFont="1" applyFill="1" applyAlignment="1">
      <alignment horizontal="left" vertical="center"/>
    </xf>
    <xf numFmtId="165" fontId="10" fillId="0" borderId="0" xfId="2" applyNumberFormat="1" applyFont="1" applyFill="1" applyAlignment="1">
      <alignment horizontal="left" vertical="center"/>
    </xf>
    <xf numFmtId="43" fontId="10" fillId="0" borderId="0" xfId="2" applyNumberFormat="1" applyFont="1" applyFill="1" applyAlignment="1">
      <alignment horizontal="left" vertical="center"/>
    </xf>
    <xf numFmtId="4" fontId="10" fillId="0" borderId="0" xfId="2" applyNumberFormat="1" applyFont="1" applyFill="1" applyAlignment="1">
      <alignment horizontal="left" vertical="center"/>
    </xf>
    <xf numFmtId="0" fontId="12" fillId="0" borderId="0" xfId="2" applyFont="1" applyFill="1" applyAlignment="1">
      <alignment horizontal="left" vertical="center"/>
    </xf>
    <xf numFmtId="0" fontId="10" fillId="0" borderId="7" xfId="2" applyNumberFormat="1" applyFont="1" applyFill="1" applyBorder="1" applyAlignment="1">
      <alignment horizontal="center" vertical="center"/>
    </xf>
    <xf numFmtId="0" fontId="10" fillId="0" borderId="8" xfId="2" applyNumberFormat="1" applyFont="1" applyFill="1" applyBorder="1" applyAlignment="1">
      <alignment horizontal="center" vertical="center"/>
    </xf>
    <xf numFmtId="0" fontId="10" fillId="0" borderId="9" xfId="2" applyNumberFormat="1" applyFont="1" applyFill="1" applyBorder="1" applyAlignment="1">
      <alignment horizontal="center" vertical="center"/>
    </xf>
    <xf numFmtId="0" fontId="14" fillId="0" borderId="0" xfId="2" applyFont="1" applyFill="1" applyAlignment="1">
      <alignment horizontal="left"/>
    </xf>
    <xf numFmtId="0" fontId="9" fillId="0" borderId="7" xfId="2" applyNumberFormat="1" applyFont="1" applyFill="1" applyBorder="1" applyAlignment="1">
      <alignment horizontal="center" vertical="center"/>
    </xf>
    <xf numFmtId="0" fontId="9" fillId="0" borderId="8" xfId="2" applyNumberFormat="1" applyFont="1" applyFill="1" applyBorder="1" applyAlignment="1">
      <alignment horizontal="center" vertical="center"/>
    </xf>
    <xf numFmtId="0" fontId="9" fillId="0" borderId="9" xfId="2" applyNumberFormat="1" applyFont="1" applyFill="1" applyBorder="1" applyAlignment="1">
      <alignment horizontal="center" vertical="center"/>
    </xf>
    <xf numFmtId="0" fontId="10" fillId="0" borderId="7" xfId="2" applyNumberFormat="1" applyFont="1" applyFill="1" applyBorder="1" applyAlignment="1">
      <alignment horizontal="center" vertical="center"/>
    </xf>
    <xf numFmtId="0" fontId="10" fillId="0" borderId="8" xfId="2" applyNumberFormat="1" applyFont="1" applyFill="1" applyBorder="1" applyAlignment="1">
      <alignment horizontal="center" vertical="center"/>
    </xf>
    <xf numFmtId="0" fontId="10" fillId="0" borderId="9" xfId="2" applyNumberFormat="1" applyFont="1" applyFill="1" applyBorder="1" applyAlignment="1">
      <alignment horizontal="center" vertical="center"/>
    </xf>
    <xf numFmtId="2" fontId="10" fillId="0" borderId="0" xfId="2" applyNumberFormat="1" applyFont="1" applyFill="1" applyAlignment="1">
      <alignment horizontal="left" vertical="center"/>
    </xf>
    <xf numFmtId="0" fontId="3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 wrapText="1"/>
    </xf>
    <xf numFmtId="4" fontId="9" fillId="0" borderId="7" xfId="2" applyNumberFormat="1" applyFont="1" applyFill="1" applyBorder="1" applyAlignment="1">
      <alignment horizontal="center" vertical="center"/>
    </xf>
    <xf numFmtId="4" fontId="9" fillId="0" borderId="8" xfId="2" applyNumberFormat="1" applyFont="1" applyFill="1" applyBorder="1" applyAlignment="1">
      <alignment horizontal="center" vertical="center"/>
    </xf>
    <xf numFmtId="4" fontId="9" fillId="0" borderId="9" xfId="2" applyNumberFormat="1" applyFont="1" applyFill="1" applyBorder="1" applyAlignment="1">
      <alignment horizontal="center" vertical="center"/>
    </xf>
    <xf numFmtId="0" fontId="9" fillId="0" borderId="7" xfId="2" applyNumberFormat="1" applyFont="1" applyFill="1" applyBorder="1" applyAlignment="1">
      <alignment horizontal="center" vertical="center"/>
    </xf>
    <xf numFmtId="0" fontId="9" fillId="0" borderId="8" xfId="2" applyNumberFormat="1" applyFont="1" applyFill="1" applyBorder="1" applyAlignment="1">
      <alignment horizontal="center" vertical="center"/>
    </xf>
    <xf numFmtId="0" fontId="9" fillId="0" borderId="9" xfId="2" applyNumberFormat="1" applyFont="1" applyFill="1" applyBorder="1" applyAlignment="1">
      <alignment horizontal="center" vertical="center"/>
    </xf>
    <xf numFmtId="0" fontId="14" fillId="0" borderId="0" xfId="2" applyFont="1" applyFill="1" applyAlignment="1">
      <alignment horizontal="justify" wrapText="1"/>
    </xf>
    <xf numFmtId="0" fontId="8" fillId="0" borderId="0" xfId="2" applyFont="1" applyFill="1" applyAlignment="1">
      <alignment horizontal="justify" wrapText="1"/>
    </xf>
    <xf numFmtId="49" fontId="10" fillId="0" borderId="7" xfId="2" applyNumberFormat="1" applyFont="1" applyFill="1" applyBorder="1" applyAlignment="1">
      <alignment horizontal="center" vertical="center" wrapText="1"/>
    </xf>
    <xf numFmtId="49" fontId="10" fillId="0" borderId="8" xfId="2" applyNumberFormat="1" applyFont="1" applyFill="1" applyBorder="1" applyAlignment="1">
      <alignment horizontal="center" vertical="center" wrapText="1"/>
    </xf>
    <xf numFmtId="49" fontId="10" fillId="0" borderId="9" xfId="2" applyNumberFormat="1" applyFont="1" applyFill="1" applyBorder="1" applyAlignment="1">
      <alignment horizontal="center" vertical="center" wrapText="1"/>
    </xf>
    <xf numFmtId="49" fontId="10" fillId="0" borderId="7" xfId="2" applyNumberFormat="1" applyFont="1" applyFill="1" applyBorder="1" applyAlignment="1">
      <alignment horizontal="center" vertical="center"/>
    </xf>
    <xf numFmtId="49" fontId="10" fillId="0" borderId="8" xfId="2" applyNumberFormat="1" applyFont="1" applyFill="1" applyBorder="1" applyAlignment="1">
      <alignment horizontal="center" vertical="center"/>
    </xf>
    <xf numFmtId="49" fontId="10" fillId="0" borderId="9" xfId="2" applyNumberFormat="1" applyFont="1" applyFill="1" applyBorder="1" applyAlignment="1">
      <alignment horizontal="center" vertical="center"/>
    </xf>
    <xf numFmtId="0" fontId="10" fillId="0" borderId="7" xfId="2" applyNumberFormat="1" applyFont="1" applyFill="1" applyBorder="1" applyAlignment="1">
      <alignment horizontal="center" vertical="center"/>
    </xf>
    <xf numFmtId="0" fontId="10" fillId="0" borderId="8" xfId="2" applyNumberFormat="1" applyFont="1" applyFill="1" applyBorder="1" applyAlignment="1">
      <alignment horizontal="center" vertical="center"/>
    </xf>
    <xf numFmtId="0" fontId="10" fillId="0" borderId="9" xfId="2" applyNumberFormat="1" applyFont="1" applyFill="1" applyBorder="1" applyAlignment="1">
      <alignment horizontal="center" vertical="center"/>
    </xf>
    <xf numFmtId="49" fontId="9" fillId="0" borderId="1" xfId="2" applyNumberFormat="1" applyFont="1" applyFill="1" applyBorder="1" applyAlignment="1">
      <alignment horizontal="left" vertical="center" wrapText="1"/>
    </xf>
    <xf numFmtId="49" fontId="9" fillId="0" borderId="7" xfId="2" applyNumberFormat="1" applyFont="1" applyFill="1" applyBorder="1" applyAlignment="1">
      <alignment horizontal="center" vertical="center"/>
    </xf>
    <xf numFmtId="49" fontId="9" fillId="0" borderId="8" xfId="2" applyNumberFormat="1" applyFont="1" applyFill="1" applyBorder="1" applyAlignment="1">
      <alignment horizontal="center" vertical="center"/>
    </xf>
    <xf numFmtId="49" fontId="9" fillId="0" borderId="9" xfId="2" applyNumberFormat="1" applyFont="1" applyFill="1" applyBorder="1" applyAlignment="1">
      <alignment horizontal="center" vertical="center"/>
    </xf>
    <xf numFmtId="2" fontId="9" fillId="0" borderId="7" xfId="2" applyNumberFormat="1" applyFont="1" applyFill="1" applyBorder="1" applyAlignment="1">
      <alignment horizontal="center" vertical="center"/>
    </xf>
    <xf numFmtId="2" fontId="9" fillId="0" borderId="8" xfId="2" applyNumberFormat="1" applyFont="1" applyFill="1" applyBorder="1" applyAlignment="1">
      <alignment horizontal="center" vertical="center"/>
    </xf>
    <xf numFmtId="2" fontId="9" fillId="0" borderId="9" xfId="2" applyNumberFormat="1" applyFont="1" applyFill="1" applyBorder="1" applyAlignment="1">
      <alignment horizontal="center" vertical="center"/>
    </xf>
    <xf numFmtId="0" fontId="10" fillId="0" borderId="7" xfId="2" applyNumberFormat="1" applyFont="1" applyFill="1" applyBorder="1" applyAlignment="1">
      <alignment horizontal="center" vertical="center" wrapText="1"/>
    </xf>
    <xf numFmtId="0" fontId="10" fillId="0" borderId="8" xfId="2" applyNumberFormat="1" applyFont="1" applyFill="1" applyBorder="1" applyAlignment="1">
      <alignment horizontal="center" vertical="center" wrapText="1"/>
    </xf>
    <xf numFmtId="0" fontId="10" fillId="0" borderId="9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center" vertical="center" wrapText="1"/>
    </xf>
    <xf numFmtId="0" fontId="13" fillId="0" borderId="8" xfId="0" applyNumberFormat="1" applyFont="1" applyFill="1" applyBorder="1" applyAlignment="1">
      <alignment horizontal="center" vertical="center" wrapText="1"/>
    </xf>
    <xf numFmtId="0" fontId="13" fillId="0" borderId="9" xfId="0" applyNumberFormat="1" applyFont="1" applyFill="1" applyBorder="1" applyAlignment="1">
      <alignment horizontal="center" vertical="center" wrapText="1"/>
    </xf>
    <xf numFmtId="166" fontId="10" fillId="0" borderId="7" xfId="2" applyNumberFormat="1" applyFont="1" applyFill="1" applyBorder="1" applyAlignment="1">
      <alignment horizontal="center" vertical="center"/>
    </xf>
    <xf numFmtId="166" fontId="10" fillId="0" borderId="8" xfId="2" applyNumberFormat="1" applyFont="1" applyFill="1" applyBorder="1" applyAlignment="1">
      <alignment horizontal="center" vertical="center"/>
    </xf>
    <xf numFmtId="166" fontId="10" fillId="0" borderId="9" xfId="2" applyNumberFormat="1" applyFont="1" applyFill="1" applyBorder="1" applyAlignment="1">
      <alignment horizontal="center" vertical="center"/>
    </xf>
    <xf numFmtId="2" fontId="10" fillId="0" borderId="7" xfId="2" applyNumberFormat="1" applyFont="1" applyFill="1" applyBorder="1" applyAlignment="1">
      <alignment horizontal="center" vertical="center"/>
    </xf>
    <xf numFmtId="2" fontId="10" fillId="0" borderId="8" xfId="2" applyNumberFormat="1" applyFont="1" applyFill="1" applyBorder="1" applyAlignment="1">
      <alignment horizontal="center" vertical="center"/>
    </xf>
    <xf numFmtId="2" fontId="10" fillId="0" borderId="9" xfId="2" applyNumberFormat="1" applyFont="1" applyFill="1" applyBorder="1" applyAlignment="1">
      <alignment horizontal="center" vertical="center"/>
    </xf>
    <xf numFmtId="43" fontId="10" fillId="0" borderId="7" xfId="1" applyFont="1" applyFill="1" applyBorder="1" applyAlignment="1">
      <alignment horizontal="center" vertical="center"/>
    </xf>
    <xf numFmtId="43" fontId="10" fillId="0" borderId="8" xfId="1" applyFont="1" applyFill="1" applyBorder="1" applyAlignment="1">
      <alignment horizontal="center" vertical="center"/>
    </xf>
    <xf numFmtId="43" fontId="10" fillId="0" borderId="9" xfId="1" applyFont="1" applyFill="1" applyBorder="1" applyAlignment="1">
      <alignment horizontal="center" vertical="center"/>
    </xf>
    <xf numFmtId="4" fontId="10" fillId="0" borderId="7" xfId="2" applyNumberFormat="1" applyFont="1" applyFill="1" applyBorder="1" applyAlignment="1">
      <alignment horizontal="center" vertical="center"/>
    </xf>
    <xf numFmtId="4" fontId="10" fillId="0" borderId="8" xfId="2" applyNumberFormat="1" applyFont="1" applyFill="1" applyBorder="1" applyAlignment="1">
      <alignment horizontal="center" vertical="center"/>
    </xf>
    <xf numFmtId="4" fontId="10" fillId="0" borderId="9" xfId="2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4" fontId="10" fillId="0" borderId="9" xfId="0" applyNumberFormat="1" applyFont="1" applyFill="1" applyBorder="1" applyAlignment="1">
      <alignment horizontal="center" vertical="center" wrapText="1"/>
    </xf>
    <xf numFmtId="166" fontId="10" fillId="0" borderId="7" xfId="0" applyNumberFormat="1" applyFont="1" applyFill="1" applyBorder="1" applyAlignment="1">
      <alignment horizontal="center" vertical="center" wrapText="1"/>
    </xf>
    <xf numFmtId="166" fontId="10" fillId="0" borderId="8" xfId="0" applyNumberFormat="1" applyFont="1" applyFill="1" applyBorder="1" applyAlignment="1">
      <alignment horizontal="center" vertical="center" wrapText="1"/>
    </xf>
    <xf numFmtId="166" fontId="10" fillId="0" borderId="9" xfId="0" applyNumberFormat="1" applyFont="1" applyFill="1" applyBorder="1" applyAlignment="1">
      <alignment horizontal="center" vertical="center" wrapText="1"/>
    </xf>
    <xf numFmtId="0" fontId="10" fillId="0" borderId="7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49" fontId="10" fillId="0" borderId="7" xfId="2" applyNumberFormat="1" applyFont="1" applyFill="1" applyBorder="1" applyAlignment="1">
      <alignment horizontal="left" vertical="center" wrapText="1"/>
    </xf>
    <xf numFmtId="49" fontId="10" fillId="0" borderId="8" xfId="2" applyNumberFormat="1" applyFont="1" applyFill="1" applyBorder="1" applyAlignment="1">
      <alignment horizontal="left" vertical="center" wrapText="1"/>
    </xf>
    <xf numFmtId="49" fontId="10" fillId="0" borderId="9" xfId="2" applyNumberFormat="1" applyFont="1" applyFill="1" applyBorder="1" applyAlignment="1">
      <alignment horizontal="left" vertical="center" wrapText="1"/>
    </xf>
    <xf numFmtId="0" fontId="10" fillId="2" borderId="7" xfId="2" applyNumberFormat="1" applyFont="1" applyFill="1" applyBorder="1" applyAlignment="1">
      <alignment horizontal="center" vertical="center"/>
    </xf>
    <xf numFmtId="0" fontId="10" fillId="2" borderId="8" xfId="2" applyNumberFormat="1" applyFont="1" applyFill="1" applyBorder="1" applyAlignment="1">
      <alignment horizontal="center" vertical="center"/>
    </xf>
    <xf numFmtId="0" fontId="10" fillId="2" borderId="9" xfId="2" applyNumberFormat="1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/>
    </xf>
    <xf numFmtId="49" fontId="10" fillId="0" borderId="2" xfId="2" applyNumberFormat="1" applyFont="1" applyFill="1" applyBorder="1" applyAlignment="1">
      <alignment horizontal="left" vertical="center" wrapText="1"/>
    </xf>
    <xf numFmtId="49" fontId="10" fillId="0" borderId="3" xfId="2" applyNumberFormat="1" applyFont="1" applyFill="1" applyBorder="1" applyAlignment="1">
      <alignment horizontal="left" vertical="center" wrapText="1"/>
    </xf>
    <xf numFmtId="49" fontId="10" fillId="0" borderId="4" xfId="2" applyNumberFormat="1" applyFont="1" applyFill="1" applyBorder="1" applyAlignment="1">
      <alignment horizontal="left" vertical="center" wrapText="1"/>
    </xf>
    <xf numFmtId="49" fontId="10" fillId="0" borderId="5" xfId="2" applyNumberFormat="1" applyFont="1" applyFill="1" applyBorder="1" applyAlignment="1">
      <alignment horizontal="left" vertical="center" wrapText="1"/>
    </xf>
    <xf numFmtId="49" fontId="10" fillId="0" borderId="0" xfId="2" applyNumberFormat="1" applyFont="1" applyFill="1" applyBorder="1" applyAlignment="1">
      <alignment horizontal="left" vertical="center" wrapText="1"/>
    </xf>
    <xf numFmtId="49" fontId="10" fillId="0" borderId="6" xfId="2" applyNumberFormat="1" applyFont="1" applyFill="1" applyBorder="1" applyAlignment="1">
      <alignment horizontal="left" vertical="center" wrapText="1"/>
    </xf>
    <xf numFmtId="49" fontId="10" fillId="0" borderId="10" xfId="2" applyNumberFormat="1" applyFont="1" applyFill="1" applyBorder="1" applyAlignment="1">
      <alignment horizontal="left" vertical="center" wrapText="1"/>
    </xf>
    <xf numFmtId="49" fontId="10" fillId="0" borderId="11" xfId="2" applyNumberFormat="1" applyFont="1" applyFill="1" applyBorder="1" applyAlignment="1">
      <alignment horizontal="left" vertical="center" wrapText="1"/>
    </xf>
    <xf numFmtId="49" fontId="10" fillId="0" borderId="12" xfId="2" applyNumberFormat="1" applyFont="1" applyFill="1" applyBorder="1" applyAlignment="1">
      <alignment horizontal="left" vertical="center" wrapText="1"/>
    </xf>
    <xf numFmtId="0" fontId="10" fillId="0" borderId="2" xfId="2" applyNumberFormat="1" applyFont="1" applyFill="1" applyBorder="1" applyAlignment="1">
      <alignment horizontal="center" vertical="center" textRotation="90"/>
    </xf>
    <xf numFmtId="0" fontId="10" fillId="0" borderId="3" xfId="2" applyNumberFormat="1" applyFont="1" applyFill="1" applyBorder="1" applyAlignment="1">
      <alignment horizontal="center" vertical="center" textRotation="90"/>
    </xf>
    <xf numFmtId="0" fontId="10" fillId="0" borderId="4" xfId="2" applyNumberFormat="1" applyFont="1" applyFill="1" applyBorder="1" applyAlignment="1">
      <alignment horizontal="center" vertical="center" textRotation="90"/>
    </xf>
    <xf numFmtId="0" fontId="10" fillId="0" borderId="5" xfId="2" applyNumberFormat="1" applyFont="1" applyFill="1" applyBorder="1" applyAlignment="1">
      <alignment horizontal="center" vertical="center" textRotation="90"/>
    </xf>
    <xf numFmtId="0" fontId="10" fillId="0" borderId="0" xfId="2" applyNumberFormat="1" applyFont="1" applyFill="1" applyBorder="1" applyAlignment="1">
      <alignment horizontal="center" vertical="center" textRotation="90"/>
    </xf>
    <xf numFmtId="0" fontId="10" fillId="0" borderId="6" xfId="2" applyNumberFormat="1" applyFont="1" applyFill="1" applyBorder="1" applyAlignment="1">
      <alignment horizontal="center" vertical="center" textRotation="90"/>
    </xf>
    <xf numFmtId="0" fontId="10" fillId="0" borderId="10" xfId="2" applyNumberFormat="1" applyFont="1" applyFill="1" applyBorder="1" applyAlignment="1">
      <alignment horizontal="center" vertical="center" textRotation="90"/>
    </xf>
    <xf numFmtId="0" fontId="10" fillId="0" borderId="11" xfId="2" applyNumberFormat="1" applyFont="1" applyFill="1" applyBorder="1" applyAlignment="1">
      <alignment horizontal="center" vertical="center" textRotation="90"/>
    </xf>
    <xf numFmtId="0" fontId="10" fillId="0" borderId="12" xfId="2" applyNumberFormat="1" applyFont="1" applyFill="1" applyBorder="1" applyAlignment="1">
      <alignment horizontal="center" vertical="center" textRotation="90"/>
    </xf>
    <xf numFmtId="0" fontId="8" fillId="0" borderId="7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8" fillId="0" borderId="1" xfId="2" applyNumberFormat="1" applyFont="1" applyFill="1" applyBorder="1" applyAlignment="1">
      <alignment horizontal="center" vertical="top"/>
    </xf>
    <xf numFmtId="0" fontId="9" fillId="0" borderId="1" xfId="2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/>
    </xf>
    <xf numFmtId="4" fontId="9" fillId="0" borderId="1" xfId="2" applyNumberFormat="1" applyFont="1" applyFill="1" applyBorder="1" applyAlignment="1">
      <alignment horizontal="center" vertical="center"/>
    </xf>
    <xf numFmtId="0" fontId="8" fillId="0" borderId="7" xfId="2" applyNumberFormat="1" applyFont="1" applyFill="1" applyBorder="1" applyAlignment="1">
      <alignment horizontal="center" vertical="top"/>
    </xf>
    <xf numFmtId="0" fontId="8" fillId="0" borderId="8" xfId="2" applyNumberFormat="1" applyFont="1" applyFill="1" applyBorder="1" applyAlignment="1">
      <alignment horizontal="center" vertical="top"/>
    </xf>
    <xf numFmtId="0" fontId="8" fillId="0" borderId="9" xfId="2" applyNumberFormat="1" applyFont="1" applyFill="1" applyBorder="1" applyAlignment="1">
      <alignment horizontal="center" vertical="top"/>
    </xf>
    <xf numFmtId="0" fontId="9" fillId="0" borderId="1" xfId="2" applyNumberFormat="1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/>
    </xf>
    <xf numFmtId="0" fontId="7" fillId="0" borderId="1" xfId="2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 wrapText="1"/>
    </xf>
    <xf numFmtId="0" fontId="7" fillId="0" borderId="3" xfId="2" applyNumberFormat="1" applyFont="1" applyFill="1" applyBorder="1" applyAlignment="1">
      <alignment horizontal="center" vertical="center" wrapText="1"/>
    </xf>
    <xf numFmtId="0" fontId="7" fillId="0" borderId="4" xfId="2" applyNumberFormat="1" applyFont="1" applyFill="1" applyBorder="1" applyAlignment="1">
      <alignment horizontal="center" vertical="center" wrapText="1"/>
    </xf>
    <xf numFmtId="0" fontId="7" fillId="0" borderId="5" xfId="2" applyNumberFormat="1" applyFont="1" applyFill="1" applyBorder="1" applyAlignment="1">
      <alignment horizontal="center" vertical="center" wrapText="1"/>
    </xf>
    <xf numFmtId="0" fontId="7" fillId="0" borderId="0" xfId="2" applyNumberFormat="1" applyFont="1" applyFill="1" applyBorder="1" applyAlignment="1">
      <alignment horizontal="center" vertical="center" wrapText="1"/>
    </xf>
    <xf numFmtId="0" fontId="7" fillId="0" borderId="6" xfId="2" applyNumberFormat="1" applyFont="1" applyFill="1" applyBorder="1" applyAlignment="1">
      <alignment horizontal="center" vertical="center" wrapText="1"/>
    </xf>
    <xf numFmtId="0" fontId="7" fillId="0" borderId="10" xfId="2" applyNumberFormat="1" applyFont="1" applyFill="1" applyBorder="1" applyAlignment="1">
      <alignment horizontal="center" vertical="center" wrapText="1"/>
    </xf>
    <xf numFmtId="0" fontId="7" fillId="0" borderId="11" xfId="2" applyNumberFormat="1" applyFont="1" applyFill="1" applyBorder="1" applyAlignment="1">
      <alignment horizontal="center" vertical="center" wrapText="1"/>
    </xf>
    <xf numFmtId="0" fontId="7" fillId="0" borderId="12" xfId="2" applyNumberFormat="1" applyFont="1" applyFill="1" applyBorder="1" applyAlignment="1">
      <alignment horizontal="center" vertical="center" wrapText="1"/>
    </xf>
    <xf numFmtId="0" fontId="7" fillId="0" borderId="7" xfId="2" applyNumberFormat="1" applyFont="1" applyFill="1" applyBorder="1" applyAlignment="1">
      <alignment horizontal="center" vertical="center"/>
    </xf>
    <xf numFmtId="0" fontId="7" fillId="0" borderId="8" xfId="2" applyNumberFormat="1" applyFont="1" applyFill="1" applyBorder="1" applyAlignment="1">
      <alignment horizontal="center" vertical="center"/>
    </xf>
    <xf numFmtId="0" fontId="7" fillId="0" borderId="9" xfId="2" applyNumberFormat="1" applyFont="1" applyFill="1" applyBorder="1" applyAlignment="1">
      <alignment horizontal="center" vertical="center"/>
    </xf>
    <xf numFmtId="0" fontId="7" fillId="0" borderId="10" xfId="2" applyNumberFormat="1" applyFont="1" applyFill="1" applyBorder="1" applyAlignment="1">
      <alignment horizontal="center" vertical="center"/>
    </xf>
    <xf numFmtId="0" fontId="7" fillId="0" borderId="11" xfId="2" applyNumberFormat="1" applyFont="1" applyFill="1" applyBorder="1" applyAlignment="1">
      <alignment horizontal="center" vertical="center"/>
    </xf>
    <xf numFmtId="0" fontId="7" fillId="0" borderId="12" xfId="2" applyNumberFormat="1" applyFont="1" applyFill="1" applyBorder="1" applyAlignment="1">
      <alignment horizontal="center" vertical="center"/>
    </xf>
    <xf numFmtId="2" fontId="10" fillId="2" borderId="7" xfId="2" applyNumberFormat="1" applyFont="1" applyFill="1" applyBorder="1" applyAlignment="1">
      <alignment horizontal="center" vertical="center"/>
    </xf>
    <xf numFmtId="2" fontId="10" fillId="2" borderId="8" xfId="2" applyNumberFormat="1" applyFont="1" applyFill="1" applyBorder="1" applyAlignment="1">
      <alignment horizontal="center" vertical="center"/>
    </xf>
    <xf numFmtId="2" fontId="10" fillId="2" borderId="9" xfId="2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8"/>
    <pageSetUpPr fitToPage="1"/>
  </sheetPr>
  <dimension ref="A1:GC68"/>
  <sheetViews>
    <sheetView tabSelected="1" topLeftCell="A37" zoomScaleNormal="100" zoomScaleSheetLayoutView="100" workbookViewId="0">
      <selection activeCell="CE41" sqref="CE41:CW41"/>
    </sheetView>
  </sheetViews>
  <sheetFormatPr defaultColWidth="0.85546875" defaultRowHeight="15" x14ac:dyDescent="0.25"/>
  <cols>
    <col min="1" max="27" width="0.85546875" style="1"/>
    <col min="28" max="37" width="0.85546875" style="1" customWidth="1"/>
    <col min="38" max="39" width="0.85546875" style="1"/>
    <col min="40" max="41" width="4.42578125" style="1" customWidth="1"/>
    <col min="42" max="42" width="0.85546875" style="1" customWidth="1"/>
    <col min="43" max="58" width="0.85546875" style="1"/>
    <col min="59" max="59" width="0.85546875" style="1" customWidth="1"/>
    <col min="60" max="60" width="0.85546875" style="1"/>
    <col min="61" max="61" width="6" style="1" customWidth="1"/>
    <col min="62" max="62" width="0.85546875" style="1"/>
    <col min="63" max="63" width="0.85546875" style="1" customWidth="1"/>
    <col min="64" max="64" width="6.42578125" style="1" customWidth="1"/>
    <col min="65" max="101" width="0.85546875" style="1"/>
    <col min="102" max="102" width="0.85546875" style="1" customWidth="1"/>
    <col min="103" max="152" width="0.85546875" style="1"/>
    <col min="153" max="153" width="3.28515625" style="1" customWidth="1"/>
    <col min="154" max="154" width="2.85546875" style="1" customWidth="1"/>
    <col min="155" max="167" width="0.85546875" style="1"/>
    <col min="168" max="168" width="14.85546875" style="1" hidden="1" customWidth="1"/>
    <col min="169" max="170" width="0" style="1" hidden="1" customWidth="1"/>
    <col min="171" max="171" width="17.140625" style="1" hidden="1" customWidth="1"/>
    <col min="172" max="182" width="0.85546875" style="1"/>
    <col min="183" max="183" width="15.42578125" style="1" customWidth="1"/>
    <col min="184" max="184" width="9" style="1" customWidth="1"/>
    <col min="185" max="185" width="17.42578125" style="1" customWidth="1"/>
    <col min="186" max="16384" width="0.85546875" style="1"/>
  </cols>
  <sheetData>
    <row r="1" spans="1:182" ht="117.75" customHeight="1" x14ac:dyDescent="0.3">
      <c r="CK1" s="2"/>
      <c r="CL1" s="2"/>
      <c r="CM1" s="32" t="s">
        <v>0</v>
      </c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32"/>
      <c r="DT1" s="32"/>
      <c r="DU1" s="32"/>
      <c r="DV1" s="32"/>
      <c r="DW1" s="32"/>
      <c r="DX1" s="32"/>
      <c r="DY1" s="32"/>
      <c r="DZ1" s="32"/>
      <c r="EA1" s="32"/>
      <c r="EB1" s="32"/>
      <c r="EC1" s="32"/>
      <c r="ED1" s="32"/>
      <c r="EE1" s="32"/>
      <c r="EF1" s="32"/>
      <c r="EG1" s="32"/>
      <c r="EH1" s="32"/>
      <c r="EI1" s="32"/>
      <c r="EJ1" s="32"/>
      <c r="EK1" s="32"/>
      <c r="EL1" s="32"/>
      <c r="EM1" s="32"/>
      <c r="EN1" s="32"/>
      <c r="EO1" s="32"/>
      <c r="EP1" s="32"/>
      <c r="EQ1" s="32"/>
      <c r="ER1" s="32"/>
      <c r="ES1" s="32"/>
      <c r="ET1" s="32"/>
      <c r="EU1" s="32"/>
      <c r="EV1" s="32"/>
      <c r="EW1" s="32"/>
      <c r="EX1" s="32"/>
      <c r="EY1" s="32"/>
      <c r="EZ1" s="32"/>
      <c r="FA1" s="32"/>
      <c r="FB1" s="32"/>
      <c r="FC1" s="32"/>
      <c r="FD1" s="32"/>
      <c r="FE1" s="32"/>
      <c r="FF1" s="32"/>
      <c r="FG1" s="32"/>
      <c r="FH1" s="32"/>
      <c r="FI1" s="32"/>
    </row>
    <row r="2" spans="1:182" ht="18.75" customHeight="1" x14ac:dyDescent="0.25"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</row>
    <row r="3" spans="1:182" s="4" customFormat="1" ht="14.25" customHeight="1" x14ac:dyDescent="0.3">
      <c r="A3" s="126" t="s">
        <v>1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6"/>
      <c r="AW3" s="126"/>
      <c r="AX3" s="126"/>
      <c r="AY3" s="126"/>
      <c r="AZ3" s="126"/>
      <c r="BA3" s="126"/>
      <c r="BB3" s="126"/>
      <c r="BC3" s="126"/>
      <c r="BD3" s="126"/>
      <c r="BE3" s="126"/>
      <c r="BF3" s="126"/>
      <c r="BG3" s="126"/>
      <c r="BH3" s="126"/>
      <c r="BI3" s="126"/>
      <c r="BJ3" s="126"/>
      <c r="BK3" s="126"/>
      <c r="BL3" s="126"/>
      <c r="BM3" s="126"/>
      <c r="BN3" s="126"/>
      <c r="BO3" s="126"/>
      <c r="BP3" s="126"/>
      <c r="BQ3" s="126"/>
      <c r="BR3" s="126"/>
      <c r="BS3" s="126"/>
      <c r="BT3" s="126"/>
      <c r="BU3" s="126"/>
      <c r="BV3" s="126"/>
      <c r="BW3" s="126"/>
      <c r="BX3" s="126"/>
      <c r="BY3" s="126"/>
      <c r="BZ3" s="126"/>
      <c r="CA3" s="126"/>
      <c r="CB3" s="126"/>
      <c r="CC3" s="126"/>
      <c r="CD3" s="126"/>
      <c r="CE3" s="126"/>
      <c r="CF3" s="126"/>
      <c r="CG3" s="126"/>
      <c r="CH3" s="126"/>
      <c r="CI3" s="126"/>
      <c r="CJ3" s="126"/>
      <c r="CK3" s="126"/>
      <c r="CL3" s="126"/>
      <c r="CM3" s="126"/>
      <c r="CN3" s="126"/>
      <c r="CO3" s="126"/>
      <c r="CP3" s="126"/>
      <c r="CQ3" s="126"/>
      <c r="CR3" s="126"/>
      <c r="CS3" s="126"/>
      <c r="CT3" s="126"/>
      <c r="CU3" s="126"/>
      <c r="CV3" s="126"/>
      <c r="CW3" s="126"/>
      <c r="CX3" s="126"/>
      <c r="CY3" s="126"/>
      <c r="CZ3" s="126"/>
      <c r="DA3" s="126"/>
      <c r="DB3" s="126"/>
      <c r="DC3" s="126"/>
      <c r="DD3" s="126"/>
      <c r="DE3" s="126"/>
      <c r="DF3" s="126"/>
      <c r="DG3" s="126"/>
      <c r="DH3" s="126"/>
      <c r="DI3" s="126"/>
      <c r="DJ3" s="126"/>
      <c r="DK3" s="126"/>
      <c r="DL3" s="126"/>
      <c r="DM3" s="126"/>
      <c r="DN3" s="126"/>
      <c r="DO3" s="126"/>
      <c r="DP3" s="126"/>
      <c r="DQ3" s="126"/>
      <c r="DR3" s="126"/>
      <c r="DS3" s="126"/>
      <c r="DT3" s="126"/>
      <c r="DU3" s="126"/>
      <c r="DV3" s="126"/>
      <c r="DW3" s="126"/>
      <c r="DX3" s="126"/>
      <c r="DY3" s="126"/>
      <c r="DZ3" s="126"/>
      <c r="EA3" s="126"/>
      <c r="EB3" s="126"/>
      <c r="EC3" s="126"/>
      <c r="ED3" s="126"/>
      <c r="EE3" s="126"/>
      <c r="EF3" s="126"/>
      <c r="EG3" s="126"/>
      <c r="EH3" s="126"/>
      <c r="EI3" s="126"/>
      <c r="EJ3" s="126"/>
      <c r="EK3" s="126"/>
      <c r="EL3" s="126"/>
      <c r="EM3" s="126"/>
      <c r="EN3" s="126"/>
      <c r="EO3" s="126"/>
      <c r="EP3" s="126"/>
      <c r="EQ3" s="126"/>
      <c r="ER3" s="126"/>
      <c r="ES3" s="126"/>
      <c r="ET3" s="126"/>
      <c r="EU3" s="126"/>
      <c r="EV3" s="126"/>
      <c r="EW3" s="126"/>
      <c r="EX3" s="126"/>
      <c r="EY3" s="126"/>
      <c r="EZ3" s="126"/>
      <c r="FA3" s="126"/>
      <c r="FB3" s="126"/>
      <c r="FC3" s="126"/>
      <c r="FD3" s="126"/>
      <c r="FE3" s="126"/>
      <c r="FF3" s="126"/>
      <c r="FG3" s="126"/>
      <c r="FH3" s="126"/>
    </row>
    <row r="4" spans="1:182" s="4" customFormat="1" ht="14.45" customHeight="1" x14ac:dyDescent="0.3">
      <c r="A4" s="126" t="s">
        <v>2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/>
      <c r="AX4" s="126"/>
      <c r="AY4" s="126"/>
      <c r="AZ4" s="126"/>
      <c r="BA4" s="126"/>
      <c r="BB4" s="126"/>
      <c r="BC4" s="126"/>
      <c r="BD4" s="126"/>
      <c r="BE4" s="126"/>
      <c r="BF4" s="126"/>
      <c r="BG4" s="126"/>
      <c r="BH4" s="126"/>
      <c r="BI4" s="126"/>
      <c r="BJ4" s="126"/>
      <c r="BK4" s="126"/>
      <c r="BL4" s="126"/>
      <c r="BM4" s="126"/>
      <c r="BN4" s="126"/>
      <c r="BO4" s="126"/>
      <c r="BP4" s="126"/>
      <c r="BQ4" s="126"/>
      <c r="BR4" s="126"/>
      <c r="BS4" s="126"/>
      <c r="BT4" s="126"/>
      <c r="BU4" s="126"/>
      <c r="BV4" s="126"/>
      <c r="BW4" s="126"/>
      <c r="BX4" s="126"/>
      <c r="BY4" s="126"/>
      <c r="BZ4" s="126"/>
      <c r="CA4" s="126"/>
      <c r="CB4" s="126"/>
      <c r="CC4" s="126"/>
      <c r="CD4" s="126"/>
      <c r="CE4" s="126"/>
      <c r="CF4" s="126"/>
      <c r="CG4" s="126"/>
      <c r="CH4" s="126"/>
      <c r="CI4" s="126"/>
      <c r="CJ4" s="126"/>
      <c r="CK4" s="126"/>
      <c r="CL4" s="126"/>
      <c r="CM4" s="126"/>
      <c r="CN4" s="126"/>
      <c r="CO4" s="126"/>
      <c r="CP4" s="126"/>
      <c r="CQ4" s="126"/>
      <c r="CR4" s="126"/>
      <c r="CS4" s="126"/>
      <c r="CT4" s="126"/>
      <c r="CU4" s="126"/>
      <c r="CV4" s="126"/>
      <c r="CW4" s="126"/>
      <c r="CX4" s="126"/>
      <c r="CY4" s="126"/>
      <c r="CZ4" s="126"/>
      <c r="DA4" s="126"/>
      <c r="DB4" s="126"/>
      <c r="DC4" s="126"/>
      <c r="DD4" s="126"/>
      <c r="DE4" s="126"/>
      <c r="DF4" s="126"/>
      <c r="DG4" s="126"/>
      <c r="DH4" s="126"/>
      <c r="DI4" s="126"/>
      <c r="DJ4" s="126"/>
      <c r="DK4" s="126"/>
      <c r="DL4" s="126"/>
      <c r="DM4" s="126"/>
      <c r="DN4" s="126"/>
      <c r="DO4" s="126"/>
      <c r="DP4" s="126"/>
      <c r="DQ4" s="126"/>
      <c r="DR4" s="126"/>
      <c r="DS4" s="126"/>
      <c r="DT4" s="126"/>
      <c r="DU4" s="126"/>
      <c r="DV4" s="126"/>
      <c r="DW4" s="126"/>
      <c r="DX4" s="126"/>
      <c r="DY4" s="126"/>
      <c r="DZ4" s="126"/>
      <c r="EA4" s="126"/>
      <c r="EB4" s="126"/>
      <c r="EC4" s="126"/>
      <c r="ED4" s="126"/>
      <c r="EE4" s="126"/>
      <c r="EF4" s="126"/>
      <c r="EG4" s="126"/>
      <c r="EH4" s="126"/>
      <c r="EI4" s="126"/>
      <c r="EJ4" s="126"/>
      <c r="EK4" s="126"/>
      <c r="EL4" s="126"/>
      <c r="EM4" s="126"/>
      <c r="EN4" s="126"/>
      <c r="EO4" s="126"/>
      <c r="EP4" s="126"/>
      <c r="EQ4" s="126"/>
      <c r="ER4" s="126"/>
      <c r="ES4" s="126"/>
      <c r="ET4" s="126"/>
      <c r="EU4" s="126"/>
      <c r="EV4" s="126"/>
      <c r="EW4" s="126"/>
      <c r="EX4" s="126"/>
      <c r="EY4" s="126"/>
      <c r="EZ4" s="126"/>
      <c r="FA4" s="126"/>
      <c r="FB4" s="126"/>
      <c r="FC4" s="126"/>
      <c r="FD4" s="126"/>
      <c r="FE4" s="126"/>
      <c r="FF4" s="126"/>
      <c r="FG4" s="126"/>
      <c r="FH4" s="126"/>
    </row>
    <row r="5" spans="1:182" s="4" customFormat="1" ht="14.45" customHeight="1" x14ac:dyDescent="0.3">
      <c r="A5" s="126" t="s">
        <v>3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  <c r="BI5" s="126"/>
      <c r="BJ5" s="126"/>
      <c r="BK5" s="126"/>
      <c r="BL5" s="126"/>
      <c r="BM5" s="126"/>
      <c r="BN5" s="126"/>
      <c r="BO5" s="126"/>
      <c r="BP5" s="126"/>
      <c r="BQ5" s="126"/>
      <c r="BR5" s="126"/>
      <c r="BS5" s="126"/>
      <c r="BT5" s="126"/>
      <c r="BU5" s="126"/>
      <c r="BV5" s="126"/>
      <c r="BW5" s="126"/>
      <c r="BX5" s="126"/>
      <c r="BY5" s="126"/>
      <c r="BZ5" s="126"/>
      <c r="CA5" s="126"/>
      <c r="CB5" s="126"/>
      <c r="CC5" s="126"/>
      <c r="CD5" s="126"/>
      <c r="CE5" s="126"/>
      <c r="CF5" s="126"/>
      <c r="CG5" s="126"/>
      <c r="CH5" s="126"/>
      <c r="CI5" s="126"/>
      <c r="CJ5" s="126"/>
      <c r="CK5" s="126"/>
      <c r="CL5" s="126"/>
      <c r="CM5" s="126"/>
      <c r="CN5" s="126"/>
      <c r="CO5" s="126"/>
      <c r="CP5" s="126"/>
      <c r="CQ5" s="126"/>
      <c r="CR5" s="126"/>
      <c r="CS5" s="126"/>
      <c r="CT5" s="126"/>
      <c r="CU5" s="126"/>
      <c r="CV5" s="126"/>
      <c r="CW5" s="126"/>
      <c r="CX5" s="126"/>
      <c r="CY5" s="126"/>
      <c r="CZ5" s="126"/>
      <c r="DA5" s="126"/>
      <c r="DB5" s="126"/>
      <c r="DC5" s="126"/>
      <c r="DD5" s="126"/>
      <c r="DE5" s="126"/>
      <c r="DF5" s="126"/>
      <c r="DG5" s="126"/>
      <c r="DH5" s="126"/>
      <c r="DI5" s="126"/>
      <c r="DJ5" s="126"/>
      <c r="DK5" s="126"/>
      <c r="DL5" s="126"/>
      <c r="DM5" s="126"/>
      <c r="DN5" s="126"/>
      <c r="DO5" s="126"/>
      <c r="DP5" s="126"/>
      <c r="DQ5" s="126"/>
      <c r="DR5" s="126"/>
      <c r="DS5" s="126"/>
      <c r="DT5" s="126"/>
      <c r="DU5" s="126"/>
      <c r="DV5" s="126"/>
      <c r="DW5" s="126"/>
      <c r="DX5" s="126"/>
      <c r="DY5" s="126"/>
      <c r="DZ5" s="126"/>
      <c r="EA5" s="126"/>
      <c r="EB5" s="126"/>
      <c r="EC5" s="126"/>
      <c r="ED5" s="126"/>
      <c r="EE5" s="126"/>
      <c r="EF5" s="126"/>
      <c r="EG5" s="126"/>
      <c r="EH5" s="126"/>
      <c r="EI5" s="126"/>
      <c r="EJ5" s="126"/>
      <c r="EK5" s="126"/>
      <c r="EL5" s="126"/>
      <c r="EM5" s="126"/>
      <c r="EN5" s="126"/>
      <c r="EO5" s="126"/>
      <c r="EP5" s="126"/>
      <c r="EQ5" s="126"/>
      <c r="ER5" s="126"/>
      <c r="ES5" s="126"/>
      <c r="ET5" s="126"/>
      <c r="EU5" s="126"/>
      <c r="EV5" s="126"/>
      <c r="EW5" s="126"/>
      <c r="EX5" s="126"/>
      <c r="EY5" s="126"/>
      <c r="EZ5" s="126"/>
      <c r="FA5" s="126"/>
      <c r="FB5" s="126"/>
      <c r="FC5" s="126"/>
      <c r="FD5" s="126"/>
      <c r="FE5" s="126"/>
      <c r="FF5" s="126"/>
      <c r="FG5" s="126"/>
      <c r="FH5" s="126"/>
    </row>
    <row r="6" spans="1:182" s="5" customFormat="1" ht="6" customHeight="1" x14ac:dyDescent="0.25"/>
    <row r="7" spans="1:182" s="5" customFormat="1" ht="20.25" customHeight="1" x14ac:dyDescent="0.25"/>
    <row r="8" spans="1:182" s="6" customFormat="1" ht="52.5" customHeight="1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7"/>
      <c r="AJ8" s="127"/>
      <c r="AK8" s="127"/>
      <c r="AL8" s="127"/>
      <c r="AM8" s="127"/>
      <c r="AN8" s="127"/>
      <c r="AO8" s="127"/>
      <c r="AP8" s="127"/>
      <c r="AQ8" s="128" t="s">
        <v>4</v>
      </c>
      <c r="AR8" s="129"/>
      <c r="AS8" s="129"/>
      <c r="AT8" s="129"/>
      <c r="AU8" s="129"/>
      <c r="AV8" s="129"/>
      <c r="AW8" s="130"/>
      <c r="AX8" s="128" t="s">
        <v>5</v>
      </c>
      <c r="AY8" s="129"/>
      <c r="AZ8" s="129"/>
      <c r="BA8" s="129"/>
      <c r="BB8" s="129"/>
      <c r="BC8" s="129"/>
      <c r="BD8" s="129"/>
      <c r="BE8" s="129"/>
      <c r="BF8" s="129"/>
      <c r="BG8" s="129"/>
      <c r="BH8" s="129"/>
      <c r="BI8" s="129"/>
      <c r="BJ8" s="129"/>
      <c r="BK8" s="130"/>
      <c r="BL8" s="128" t="s">
        <v>6</v>
      </c>
      <c r="BM8" s="129"/>
      <c r="BN8" s="129"/>
      <c r="BO8" s="129"/>
      <c r="BP8" s="129"/>
      <c r="BQ8" s="129"/>
      <c r="BR8" s="129"/>
      <c r="BS8" s="129"/>
      <c r="BT8" s="129"/>
      <c r="BU8" s="129"/>
      <c r="BV8" s="129"/>
      <c r="BW8" s="129"/>
      <c r="BX8" s="129"/>
      <c r="BY8" s="129"/>
      <c r="BZ8" s="129"/>
      <c r="CA8" s="129"/>
      <c r="CB8" s="129"/>
      <c r="CC8" s="129"/>
      <c r="CD8" s="130"/>
      <c r="CE8" s="128" t="s">
        <v>7</v>
      </c>
      <c r="CF8" s="129"/>
      <c r="CG8" s="129"/>
      <c r="CH8" s="129"/>
      <c r="CI8" s="129"/>
      <c r="CJ8" s="129"/>
      <c r="CK8" s="129"/>
      <c r="CL8" s="129"/>
      <c r="CM8" s="129"/>
      <c r="CN8" s="129"/>
      <c r="CO8" s="129"/>
      <c r="CP8" s="129"/>
      <c r="CQ8" s="129"/>
      <c r="CR8" s="129"/>
      <c r="CS8" s="129"/>
      <c r="CT8" s="129"/>
      <c r="CU8" s="129"/>
      <c r="CV8" s="129"/>
      <c r="CW8" s="130"/>
      <c r="CX8" s="127" t="s">
        <v>8</v>
      </c>
      <c r="CY8" s="127"/>
      <c r="CZ8" s="127"/>
      <c r="DA8" s="127"/>
      <c r="DB8" s="127"/>
      <c r="DC8" s="127"/>
      <c r="DD8" s="127"/>
      <c r="DE8" s="127"/>
      <c r="DF8" s="127"/>
      <c r="DG8" s="127"/>
      <c r="DH8" s="127"/>
      <c r="DI8" s="127"/>
      <c r="DJ8" s="127"/>
      <c r="DK8" s="127"/>
      <c r="DL8" s="127"/>
      <c r="DM8" s="127"/>
      <c r="DN8" s="127"/>
      <c r="DO8" s="127"/>
      <c r="DP8" s="127"/>
      <c r="DQ8" s="127"/>
      <c r="DR8" s="127"/>
      <c r="DS8" s="127"/>
      <c r="DT8" s="127"/>
      <c r="DU8" s="127"/>
      <c r="DV8" s="127"/>
      <c r="DW8" s="127"/>
      <c r="DX8" s="127" t="s">
        <v>9</v>
      </c>
      <c r="DY8" s="127"/>
      <c r="DZ8" s="127"/>
      <c r="EA8" s="127"/>
      <c r="EB8" s="127"/>
      <c r="EC8" s="127"/>
      <c r="ED8" s="127"/>
      <c r="EE8" s="127"/>
      <c r="EF8" s="127"/>
      <c r="EG8" s="127"/>
      <c r="EH8" s="127"/>
      <c r="EI8" s="127"/>
      <c r="EJ8" s="127"/>
      <c r="EK8" s="127"/>
      <c r="EL8" s="127"/>
      <c r="EM8" s="127"/>
      <c r="EN8" s="127"/>
      <c r="EO8" s="127"/>
      <c r="EP8" s="127"/>
      <c r="EQ8" s="127"/>
      <c r="ER8" s="127"/>
      <c r="ES8" s="127"/>
      <c r="ET8" s="127"/>
      <c r="EU8" s="127"/>
      <c r="EV8" s="127"/>
      <c r="EW8" s="127"/>
      <c r="EX8" s="127"/>
      <c r="EY8" s="127"/>
      <c r="EZ8" s="127"/>
      <c r="FA8" s="127"/>
      <c r="FB8" s="127"/>
      <c r="FC8" s="127"/>
      <c r="FD8" s="127"/>
      <c r="FE8" s="127"/>
      <c r="FF8" s="127"/>
      <c r="FG8" s="127"/>
    </row>
    <row r="9" spans="1:182" s="6" customFormat="1" ht="16.5" customHeight="1" x14ac:dyDescent="0.25">
      <c r="A9" s="127"/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31"/>
      <c r="AR9" s="132"/>
      <c r="AS9" s="132"/>
      <c r="AT9" s="132"/>
      <c r="AU9" s="132"/>
      <c r="AV9" s="132"/>
      <c r="AW9" s="133"/>
      <c r="AX9" s="131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3"/>
      <c r="BL9" s="131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3"/>
      <c r="CE9" s="131"/>
      <c r="CF9" s="132"/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3"/>
      <c r="CX9" s="137" t="s">
        <v>10</v>
      </c>
      <c r="CY9" s="138"/>
      <c r="CZ9" s="138"/>
      <c r="DA9" s="138"/>
      <c r="DB9" s="138"/>
      <c r="DC9" s="138"/>
      <c r="DD9" s="138"/>
      <c r="DE9" s="138"/>
      <c r="DF9" s="138"/>
      <c r="DG9" s="138"/>
      <c r="DH9" s="138"/>
      <c r="DI9" s="138"/>
      <c r="DJ9" s="138"/>
      <c r="DK9" s="138"/>
      <c r="DL9" s="138"/>
      <c r="DM9" s="138"/>
      <c r="DN9" s="138"/>
      <c r="DO9" s="138"/>
      <c r="DP9" s="138"/>
      <c r="DQ9" s="138"/>
      <c r="DR9" s="138"/>
      <c r="DS9" s="138"/>
      <c r="DT9" s="138"/>
      <c r="DU9" s="138"/>
      <c r="DV9" s="138"/>
      <c r="DW9" s="139"/>
      <c r="DX9" s="140" t="s">
        <v>11</v>
      </c>
      <c r="DY9" s="141"/>
      <c r="DZ9" s="141"/>
      <c r="EA9" s="141"/>
      <c r="EB9" s="141"/>
      <c r="EC9" s="141"/>
      <c r="ED9" s="141"/>
      <c r="EE9" s="141"/>
      <c r="EF9" s="141"/>
      <c r="EG9" s="141"/>
      <c r="EH9" s="141"/>
      <c r="EI9" s="141"/>
      <c r="EJ9" s="141"/>
      <c r="EK9" s="141"/>
      <c r="EL9" s="141"/>
      <c r="EM9" s="141"/>
      <c r="EN9" s="141"/>
      <c r="EO9" s="141"/>
      <c r="EP9" s="141"/>
      <c r="EQ9" s="141"/>
      <c r="ER9" s="141"/>
      <c r="ES9" s="141"/>
      <c r="ET9" s="141"/>
      <c r="EU9" s="141"/>
      <c r="EV9" s="141"/>
      <c r="EW9" s="142"/>
      <c r="EX9" s="127" t="s">
        <v>12</v>
      </c>
      <c r="EY9" s="127"/>
      <c r="EZ9" s="127"/>
      <c r="FA9" s="127"/>
      <c r="FB9" s="127"/>
      <c r="FC9" s="127"/>
      <c r="FD9" s="127"/>
      <c r="FE9" s="127"/>
      <c r="FF9" s="127"/>
      <c r="FG9" s="127"/>
    </row>
    <row r="10" spans="1:182" s="6" customFormat="1" ht="75" customHeight="1" x14ac:dyDescent="0.25">
      <c r="A10" s="127"/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34"/>
      <c r="AR10" s="135"/>
      <c r="AS10" s="135"/>
      <c r="AT10" s="135"/>
      <c r="AU10" s="135"/>
      <c r="AV10" s="135"/>
      <c r="AW10" s="136"/>
      <c r="AX10" s="134"/>
      <c r="AY10" s="135"/>
      <c r="AZ10" s="135"/>
      <c r="BA10" s="135"/>
      <c r="BB10" s="135"/>
      <c r="BC10" s="135"/>
      <c r="BD10" s="135"/>
      <c r="BE10" s="135"/>
      <c r="BF10" s="135"/>
      <c r="BG10" s="135"/>
      <c r="BH10" s="135"/>
      <c r="BI10" s="135"/>
      <c r="BJ10" s="135"/>
      <c r="BK10" s="136"/>
      <c r="BL10" s="134"/>
      <c r="BM10" s="135"/>
      <c r="BN10" s="135"/>
      <c r="BO10" s="135"/>
      <c r="BP10" s="135"/>
      <c r="BQ10" s="135"/>
      <c r="BR10" s="135"/>
      <c r="BS10" s="135"/>
      <c r="BT10" s="135"/>
      <c r="BU10" s="135"/>
      <c r="BV10" s="135"/>
      <c r="BW10" s="135"/>
      <c r="BX10" s="135"/>
      <c r="BY10" s="135"/>
      <c r="BZ10" s="135"/>
      <c r="CA10" s="135"/>
      <c r="CB10" s="135"/>
      <c r="CC10" s="135"/>
      <c r="CD10" s="136"/>
      <c r="CE10" s="134"/>
      <c r="CF10" s="135"/>
      <c r="CG10" s="135"/>
      <c r="CH10" s="135"/>
      <c r="CI10" s="135"/>
      <c r="CJ10" s="135"/>
      <c r="CK10" s="135"/>
      <c r="CL10" s="135"/>
      <c r="CM10" s="135"/>
      <c r="CN10" s="135"/>
      <c r="CO10" s="135"/>
      <c r="CP10" s="135"/>
      <c r="CQ10" s="135"/>
      <c r="CR10" s="135"/>
      <c r="CS10" s="135"/>
      <c r="CT10" s="135"/>
      <c r="CU10" s="135"/>
      <c r="CV10" s="135"/>
      <c r="CW10" s="136"/>
      <c r="CX10" s="127" t="s">
        <v>13</v>
      </c>
      <c r="CY10" s="127"/>
      <c r="CZ10" s="127"/>
      <c r="DA10" s="127"/>
      <c r="DB10" s="127"/>
      <c r="DC10" s="127"/>
      <c r="DD10" s="127"/>
      <c r="DE10" s="127"/>
      <c r="DF10" s="127"/>
      <c r="DG10" s="127"/>
      <c r="DH10" s="127"/>
      <c r="DI10" s="127"/>
      <c r="DJ10" s="127"/>
      <c r="DK10" s="127" t="s">
        <v>14</v>
      </c>
      <c r="DL10" s="127"/>
      <c r="DM10" s="127"/>
      <c r="DN10" s="127"/>
      <c r="DO10" s="127"/>
      <c r="DP10" s="127"/>
      <c r="DQ10" s="127"/>
      <c r="DR10" s="127"/>
      <c r="DS10" s="127"/>
      <c r="DT10" s="127"/>
      <c r="DU10" s="127"/>
      <c r="DV10" s="127"/>
      <c r="DW10" s="127"/>
      <c r="DX10" s="127" t="s">
        <v>13</v>
      </c>
      <c r="DY10" s="127"/>
      <c r="DZ10" s="127"/>
      <c r="EA10" s="127"/>
      <c r="EB10" s="127"/>
      <c r="EC10" s="127"/>
      <c r="ED10" s="127"/>
      <c r="EE10" s="127"/>
      <c r="EF10" s="127"/>
      <c r="EG10" s="127"/>
      <c r="EH10" s="127"/>
      <c r="EI10" s="127"/>
      <c r="EJ10" s="127"/>
      <c r="EK10" s="127" t="s">
        <v>15</v>
      </c>
      <c r="EL10" s="127"/>
      <c r="EM10" s="127"/>
      <c r="EN10" s="127"/>
      <c r="EO10" s="127"/>
      <c r="EP10" s="127"/>
      <c r="EQ10" s="127"/>
      <c r="ER10" s="127"/>
      <c r="ES10" s="127"/>
      <c r="ET10" s="127"/>
      <c r="EU10" s="127"/>
      <c r="EV10" s="127"/>
      <c r="EW10" s="127"/>
      <c r="EX10" s="127"/>
      <c r="EY10" s="127"/>
      <c r="EZ10" s="127"/>
      <c r="FA10" s="127"/>
      <c r="FB10" s="127"/>
      <c r="FC10" s="127"/>
      <c r="FD10" s="127"/>
      <c r="FE10" s="127"/>
      <c r="FF10" s="127"/>
      <c r="FG10" s="127"/>
    </row>
    <row r="11" spans="1:182" s="7" customFormat="1" ht="12" x14ac:dyDescent="0.2">
      <c r="A11" s="118"/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>
        <v>1</v>
      </c>
      <c r="AR11" s="118"/>
      <c r="AS11" s="118"/>
      <c r="AT11" s="118"/>
      <c r="AU11" s="118"/>
      <c r="AV11" s="118"/>
      <c r="AW11" s="118"/>
      <c r="AX11" s="122">
        <v>2</v>
      </c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  <c r="BI11" s="123"/>
      <c r="BJ11" s="123"/>
      <c r="BK11" s="124"/>
      <c r="BL11" s="122">
        <v>3</v>
      </c>
      <c r="BM11" s="123"/>
      <c r="BN11" s="123"/>
      <c r="BO11" s="123"/>
      <c r="BP11" s="123"/>
      <c r="BQ11" s="123"/>
      <c r="BR11" s="123"/>
      <c r="BS11" s="123"/>
      <c r="BT11" s="123"/>
      <c r="BU11" s="123"/>
      <c r="BV11" s="123"/>
      <c r="BW11" s="123"/>
      <c r="BX11" s="123"/>
      <c r="BY11" s="123"/>
      <c r="BZ11" s="123"/>
      <c r="CA11" s="123"/>
      <c r="CB11" s="123"/>
      <c r="CC11" s="123"/>
      <c r="CD11" s="124"/>
      <c r="CE11" s="122">
        <v>4</v>
      </c>
      <c r="CF11" s="123"/>
      <c r="CG11" s="123"/>
      <c r="CH11" s="123"/>
      <c r="CI11" s="123"/>
      <c r="CJ11" s="123"/>
      <c r="CK11" s="123"/>
      <c r="CL11" s="123"/>
      <c r="CM11" s="123"/>
      <c r="CN11" s="123"/>
      <c r="CO11" s="123"/>
      <c r="CP11" s="123"/>
      <c r="CQ11" s="123"/>
      <c r="CR11" s="123"/>
      <c r="CS11" s="123"/>
      <c r="CT11" s="123"/>
      <c r="CU11" s="123"/>
      <c r="CV11" s="123"/>
      <c r="CW11" s="124"/>
      <c r="CX11" s="118">
        <v>5</v>
      </c>
      <c r="CY11" s="118"/>
      <c r="CZ11" s="118"/>
      <c r="DA11" s="118"/>
      <c r="DB11" s="118"/>
      <c r="DC11" s="118"/>
      <c r="DD11" s="118"/>
      <c r="DE11" s="118"/>
      <c r="DF11" s="118"/>
      <c r="DG11" s="118"/>
      <c r="DH11" s="118"/>
      <c r="DI11" s="118"/>
      <c r="DJ11" s="118"/>
      <c r="DK11" s="118">
        <v>6</v>
      </c>
      <c r="DL11" s="118"/>
      <c r="DM11" s="118"/>
      <c r="DN11" s="118"/>
      <c r="DO11" s="118"/>
      <c r="DP11" s="118"/>
      <c r="DQ11" s="118"/>
      <c r="DR11" s="118"/>
      <c r="DS11" s="118"/>
      <c r="DT11" s="118"/>
      <c r="DU11" s="118"/>
      <c r="DV11" s="118"/>
      <c r="DW11" s="118"/>
      <c r="DX11" s="118">
        <v>7</v>
      </c>
      <c r="DY11" s="118"/>
      <c r="DZ11" s="118"/>
      <c r="EA11" s="118"/>
      <c r="EB11" s="118"/>
      <c r="EC11" s="118"/>
      <c r="ED11" s="118"/>
      <c r="EE11" s="118"/>
      <c r="EF11" s="118"/>
      <c r="EG11" s="118"/>
      <c r="EH11" s="118"/>
      <c r="EI11" s="118"/>
      <c r="EJ11" s="118"/>
      <c r="EK11" s="118">
        <v>8</v>
      </c>
      <c r="EL11" s="118"/>
      <c r="EM11" s="118"/>
      <c r="EN11" s="118"/>
      <c r="EO11" s="118"/>
      <c r="EP11" s="118"/>
      <c r="EQ11" s="118"/>
      <c r="ER11" s="118"/>
      <c r="ES11" s="118"/>
      <c r="ET11" s="118"/>
      <c r="EU11" s="118"/>
      <c r="EV11" s="118"/>
      <c r="EW11" s="118"/>
      <c r="EX11" s="118">
        <v>9</v>
      </c>
      <c r="EY11" s="118"/>
      <c r="EZ11" s="118"/>
      <c r="FA11" s="118"/>
      <c r="FB11" s="118"/>
      <c r="FC11" s="118"/>
      <c r="FD11" s="118"/>
      <c r="FE11" s="118"/>
      <c r="FF11" s="118"/>
      <c r="FG11" s="118"/>
    </row>
    <row r="12" spans="1:182" s="8" customFormat="1" ht="54" customHeight="1" x14ac:dyDescent="0.25">
      <c r="A12" s="119" t="s">
        <v>16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20" t="s">
        <v>17</v>
      </c>
      <c r="AR12" s="120"/>
      <c r="AS12" s="120"/>
      <c r="AT12" s="120"/>
      <c r="AU12" s="120"/>
      <c r="AV12" s="120"/>
      <c r="AW12" s="120"/>
      <c r="AX12" s="36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8"/>
      <c r="BL12" s="36" t="s">
        <v>18</v>
      </c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8"/>
      <c r="CE12" s="36" t="s">
        <v>18</v>
      </c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8"/>
      <c r="CX12" s="121">
        <f>CX13+CX14+CX26+CX27+CX22+CX25</f>
        <v>5877.7108360820157</v>
      </c>
      <c r="CY12" s="121"/>
      <c r="CZ12" s="121"/>
      <c r="DA12" s="121"/>
      <c r="DB12" s="121"/>
      <c r="DC12" s="121"/>
      <c r="DD12" s="121"/>
      <c r="DE12" s="121"/>
      <c r="DF12" s="121"/>
      <c r="DG12" s="121"/>
      <c r="DH12" s="121"/>
      <c r="DI12" s="121"/>
      <c r="DJ12" s="121"/>
      <c r="DK12" s="125" t="s">
        <v>18</v>
      </c>
      <c r="DL12" s="125"/>
      <c r="DM12" s="125"/>
      <c r="DN12" s="125"/>
      <c r="DO12" s="125"/>
      <c r="DP12" s="125"/>
      <c r="DQ12" s="125"/>
      <c r="DR12" s="125"/>
      <c r="DS12" s="125"/>
      <c r="DT12" s="125"/>
      <c r="DU12" s="125"/>
      <c r="DV12" s="125"/>
      <c r="DW12" s="125"/>
      <c r="DX12" s="121">
        <f>DX13+DX14+DX26+DX27+DX22+DX25</f>
        <v>5080835.27128</v>
      </c>
      <c r="DY12" s="121"/>
      <c r="DZ12" s="121"/>
      <c r="EA12" s="121"/>
      <c r="EB12" s="121"/>
      <c r="EC12" s="121"/>
      <c r="ED12" s="121"/>
      <c r="EE12" s="121"/>
      <c r="EF12" s="121"/>
      <c r="EG12" s="121"/>
      <c r="EH12" s="121"/>
      <c r="EI12" s="121"/>
      <c r="EJ12" s="121"/>
      <c r="EK12" s="125" t="s">
        <v>18</v>
      </c>
      <c r="EL12" s="125"/>
      <c r="EM12" s="125"/>
      <c r="EN12" s="125"/>
      <c r="EO12" s="125"/>
      <c r="EP12" s="125"/>
      <c r="EQ12" s="125"/>
      <c r="ER12" s="125"/>
      <c r="ES12" s="125"/>
      <c r="ET12" s="125"/>
      <c r="EU12" s="125"/>
      <c r="EV12" s="125"/>
      <c r="EW12" s="125"/>
      <c r="EX12" s="125"/>
      <c r="EY12" s="125"/>
      <c r="EZ12" s="125"/>
      <c r="FA12" s="125"/>
      <c r="FB12" s="125"/>
      <c r="FC12" s="125"/>
      <c r="FD12" s="125"/>
      <c r="FE12" s="125"/>
      <c r="FF12" s="125"/>
      <c r="FG12" s="125"/>
    </row>
    <row r="13" spans="1:182" s="9" customFormat="1" ht="15" customHeight="1" x14ac:dyDescent="0.25">
      <c r="A13" s="117" t="s">
        <v>19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44" t="s">
        <v>20</v>
      </c>
      <c r="AR13" s="45"/>
      <c r="AS13" s="45"/>
      <c r="AT13" s="45"/>
      <c r="AU13" s="45"/>
      <c r="AV13" s="45"/>
      <c r="AW13" s="46"/>
      <c r="AX13" s="47" t="s">
        <v>21</v>
      </c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9"/>
      <c r="BL13" s="47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9"/>
      <c r="CE13" s="47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9"/>
      <c r="CX13" s="74"/>
      <c r="CY13" s="75"/>
      <c r="CZ13" s="75"/>
      <c r="DA13" s="75"/>
      <c r="DB13" s="75"/>
      <c r="DC13" s="75"/>
      <c r="DD13" s="75"/>
      <c r="DE13" s="75"/>
      <c r="DF13" s="75"/>
      <c r="DG13" s="75"/>
      <c r="DH13" s="75"/>
      <c r="DI13" s="75"/>
      <c r="DJ13" s="76"/>
      <c r="DK13" s="47" t="s">
        <v>18</v>
      </c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9"/>
      <c r="DX13" s="74"/>
      <c r="DY13" s="75"/>
      <c r="DZ13" s="75"/>
      <c r="EA13" s="75"/>
      <c r="EB13" s="75"/>
      <c r="EC13" s="75"/>
      <c r="ED13" s="75"/>
      <c r="EE13" s="75"/>
      <c r="EF13" s="75"/>
      <c r="EG13" s="75"/>
      <c r="EH13" s="75"/>
      <c r="EI13" s="75"/>
      <c r="EJ13" s="76"/>
      <c r="EK13" s="47" t="s">
        <v>18</v>
      </c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9"/>
      <c r="EX13" s="47" t="s">
        <v>18</v>
      </c>
      <c r="EY13" s="48"/>
      <c r="EZ13" s="48"/>
      <c r="FA13" s="48"/>
      <c r="FB13" s="48"/>
      <c r="FC13" s="48"/>
      <c r="FD13" s="48"/>
      <c r="FE13" s="48"/>
      <c r="FF13" s="48"/>
      <c r="FG13" s="49"/>
    </row>
    <row r="14" spans="1:182" s="9" customFormat="1" ht="28.5" customHeight="1" x14ac:dyDescent="0.25">
      <c r="A14" s="117" t="s">
        <v>22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44" t="s">
        <v>23</v>
      </c>
      <c r="AR14" s="45"/>
      <c r="AS14" s="45"/>
      <c r="AT14" s="45"/>
      <c r="AU14" s="45"/>
      <c r="AV14" s="45"/>
      <c r="AW14" s="46"/>
      <c r="AX14" s="47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9"/>
      <c r="BL14" s="47" t="s">
        <v>18</v>
      </c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9"/>
      <c r="CE14" s="47" t="s">
        <v>18</v>
      </c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9"/>
      <c r="CX14" s="74">
        <f>CX15+CX16+CX17+CX18+CX19</f>
        <v>3020.8362120549177</v>
      </c>
      <c r="CY14" s="75"/>
      <c r="CZ14" s="75"/>
      <c r="DA14" s="75"/>
      <c r="DB14" s="75"/>
      <c r="DC14" s="75"/>
      <c r="DD14" s="75"/>
      <c r="DE14" s="75"/>
      <c r="DF14" s="75"/>
      <c r="DG14" s="75"/>
      <c r="DH14" s="75"/>
      <c r="DI14" s="75"/>
      <c r="DJ14" s="76"/>
      <c r="DK14" s="47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9"/>
      <c r="DX14" s="74">
        <f>DX15+DX16+DX17+DX18+DX19</f>
        <v>2611284.2812799998</v>
      </c>
      <c r="DY14" s="75"/>
      <c r="DZ14" s="75"/>
      <c r="EA14" s="75"/>
      <c r="EB14" s="75"/>
      <c r="EC14" s="75"/>
      <c r="ED14" s="75"/>
      <c r="EE14" s="75"/>
      <c r="EF14" s="75"/>
      <c r="EG14" s="75"/>
      <c r="EH14" s="75"/>
      <c r="EI14" s="75"/>
      <c r="EJ14" s="76"/>
      <c r="EK14" s="47" t="s">
        <v>18</v>
      </c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9"/>
      <c r="EX14" s="47" t="s">
        <v>18</v>
      </c>
      <c r="EY14" s="48"/>
      <c r="EZ14" s="48"/>
      <c r="FA14" s="48"/>
      <c r="FB14" s="48"/>
      <c r="FC14" s="48"/>
      <c r="FD14" s="48"/>
      <c r="FE14" s="48"/>
      <c r="FF14" s="48"/>
      <c r="FG14" s="49"/>
    </row>
    <row r="15" spans="1:182" s="9" customFormat="1" ht="37.5" customHeight="1" x14ac:dyDescent="0.25">
      <c r="A15" s="96" t="s">
        <v>24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8"/>
      <c r="AQ15" s="44" t="s">
        <v>25</v>
      </c>
      <c r="AR15" s="45"/>
      <c r="AS15" s="45"/>
      <c r="AT15" s="45"/>
      <c r="AU15" s="45"/>
      <c r="AV15" s="45"/>
      <c r="AW15" s="46"/>
      <c r="AX15" s="61" t="s">
        <v>26</v>
      </c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47">
        <v>0.439</v>
      </c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9"/>
      <c r="CE15" s="68">
        <v>900.23</v>
      </c>
      <c r="CF15" s="69"/>
      <c r="CG15" s="69"/>
      <c r="CH15" s="69"/>
      <c r="CI15" s="69"/>
      <c r="CJ15" s="69"/>
      <c r="CK15" s="69"/>
      <c r="CL15" s="69"/>
      <c r="CM15" s="69"/>
      <c r="CN15" s="69"/>
      <c r="CO15" s="69"/>
      <c r="CP15" s="69"/>
      <c r="CQ15" s="69"/>
      <c r="CR15" s="69"/>
      <c r="CS15" s="69"/>
      <c r="CT15" s="69"/>
      <c r="CU15" s="69"/>
      <c r="CV15" s="69"/>
      <c r="CW15" s="70"/>
      <c r="CX15" s="74">
        <f>BL15*CE15</f>
        <v>395.20096999999998</v>
      </c>
      <c r="CY15" s="75"/>
      <c r="CZ15" s="75"/>
      <c r="DA15" s="75"/>
      <c r="DB15" s="75"/>
      <c r="DC15" s="75"/>
      <c r="DD15" s="75"/>
      <c r="DE15" s="75"/>
      <c r="DF15" s="75"/>
      <c r="DG15" s="75"/>
      <c r="DH15" s="75"/>
      <c r="DI15" s="75"/>
      <c r="DJ15" s="76"/>
      <c r="DK15" s="47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9"/>
      <c r="DX15" s="74">
        <f>395.2*864.424</f>
        <v>341620.36479999998</v>
      </c>
      <c r="DY15" s="75"/>
      <c r="DZ15" s="75"/>
      <c r="EA15" s="75"/>
      <c r="EB15" s="75"/>
      <c r="EC15" s="75"/>
      <c r="ED15" s="75"/>
      <c r="EE15" s="75"/>
      <c r="EF15" s="75"/>
      <c r="EG15" s="75"/>
      <c r="EH15" s="75"/>
      <c r="EI15" s="75"/>
      <c r="EJ15" s="76"/>
      <c r="EK15" s="47" t="s">
        <v>18</v>
      </c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9"/>
      <c r="EX15" s="47" t="s">
        <v>18</v>
      </c>
      <c r="EY15" s="48"/>
      <c r="EZ15" s="48"/>
      <c r="FA15" s="48"/>
      <c r="FB15" s="48"/>
      <c r="FC15" s="48"/>
      <c r="FD15" s="48"/>
      <c r="FE15" s="48"/>
      <c r="FF15" s="48"/>
      <c r="FG15" s="49"/>
      <c r="FZ15" s="30">
        <f>388.4*1.754</f>
        <v>681.25360000000001</v>
      </c>
    </row>
    <row r="16" spans="1:182" s="9" customFormat="1" ht="15" customHeight="1" x14ac:dyDescent="0.25">
      <c r="A16" s="99"/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  <c r="AF16" s="100"/>
      <c r="AG16" s="100"/>
      <c r="AH16" s="100"/>
      <c r="AI16" s="100"/>
      <c r="AJ16" s="100"/>
      <c r="AK16" s="100"/>
      <c r="AL16" s="100"/>
      <c r="AM16" s="100"/>
      <c r="AN16" s="100"/>
      <c r="AO16" s="100"/>
      <c r="AP16" s="101"/>
      <c r="AQ16" s="44" t="s">
        <v>27</v>
      </c>
      <c r="AR16" s="45"/>
      <c r="AS16" s="45"/>
      <c r="AT16" s="45"/>
      <c r="AU16" s="45"/>
      <c r="AV16" s="45"/>
      <c r="AW16" s="46"/>
      <c r="AX16" s="61" t="s">
        <v>28</v>
      </c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47">
        <v>0.17199999999999999</v>
      </c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9"/>
      <c r="CE16" s="143">
        <f>519.83/0.172</f>
        <v>3022.2674418604656</v>
      </c>
      <c r="CF16" s="144"/>
      <c r="CG16" s="144"/>
      <c r="CH16" s="144"/>
      <c r="CI16" s="144"/>
      <c r="CJ16" s="144"/>
      <c r="CK16" s="144"/>
      <c r="CL16" s="144"/>
      <c r="CM16" s="144"/>
      <c r="CN16" s="144"/>
      <c r="CO16" s="144"/>
      <c r="CP16" s="144"/>
      <c r="CQ16" s="144"/>
      <c r="CR16" s="144"/>
      <c r="CS16" s="144"/>
      <c r="CT16" s="144"/>
      <c r="CU16" s="144"/>
      <c r="CV16" s="144"/>
      <c r="CW16" s="145"/>
      <c r="CX16" s="74">
        <f>DX16/864.424</f>
        <v>519.83032632134234</v>
      </c>
      <c r="CY16" s="75"/>
      <c r="CZ16" s="75"/>
      <c r="DA16" s="75"/>
      <c r="DB16" s="75"/>
      <c r="DC16" s="75"/>
      <c r="DD16" s="75"/>
      <c r="DE16" s="75"/>
      <c r="DF16" s="75"/>
      <c r="DG16" s="75"/>
      <c r="DH16" s="75"/>
      <c r="DI16" s="75"/>
      <c r="DJ16" s="76"/>
      <c r="DK16" s="47" t="s">
        <v>18</v>
      </c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9"/>
      <c r="DX16" s="74">
        <v>449353.81</v>
      </c>
      <c r="DY16" s="75"/>
      <c r="DZ16" s="75"/>
      <c r="EA16" s="75"/>
      <c r="EB16" s="75"/>
      <c r="EC16" s="75"/>
      <c r="ED16" s="75"/>
      <c r="EE16" s="75"/>
      <c r="EF16" s="75"/>
      <c r="EG16" s="75"/>
      <c r="EH16" s="75"/>
      <c r="EI16" s="75"/>
      <c r="EJ16" s="76"/>
      <c r="EK16" s="47" t="s">
        <v>18</v>
      </c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9"/>
      <c r="EX16" s="47" t="s">
        <v>18</v>
      </c>
      <c r="EY16" s="48"/>
      <c r="EZ16" s="48"/>
      <c r="FA16" s="48"/>
      <c r="FB16" s="48"/>
      <c r="FC16" s="48"/>
      <c r="FD16" s="48"/>
      <c r="FE16" s="48"/>
      <c r="FF16" s="48"/>
      <c r="FG16" s="49"/>
      <c r="FZ16" s="30">
        <f>1126.5*1.754</f>
        <v>1975.8810000000001</v>
      </c>
    </row>
    <row r="17" spans="1:182" s="9" customFormat="1" ht="26.25" customHeight="1" x14ac:dyDescent="0.25">
      <c r="A17" s="102"/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4"/>
      <c r="AQ17" s="44" t="s">
        <v>29</v>
      </c>
      <c r="AR17" s="45"/>
      <c r="AS17" s="45"/>
      <c r="AT17" s="45"/>
      <c r="AU17" s="45"/>
      <c r="AV17" s="45"/>
      <c r="AW17" s="46"/>
      <c r="AX17" s="114" t="s">
        <v>30</v>
      </c>
      <c r="AY17" s="115"/>
      <c r="AZ17" s="115"/>
      <c r="BA17" s="115"/>
      <c r="BB17" s="115"/>
      <c r="BC17" s="115"/>
      <c r="BD17" s="115"/>
      <c r="BE17" s="115"/>
      <c r="BF17" s="115"/>
      <c r="BG17" s="115"/>
      <c r="BH17" s="115"/>
      <c r="BI17" s="115"/>
      <c r="BJ17" s="115"/>
      <c r="BK17" s="116"/>
      <c r="BL17" s="47">
        <v>1.2E-2</v>
      </c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9"/>
      <c r="CE17" s="47">
        <v>793.16</v>
      </c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9"/>
      <c r="CX17" s="74">
        <f>BL17*CE17</f>
        <v>9.5179200000000002</v>
      </c>
      <c r="CY17" s="75"/>
      <c r="CZ17" s="75"/>
      <c r="DA17" s="75"/>
      <c r="DB17" s="75"/>
      <c r="DC17" s="75"/>
      <c r="DD17" s="75"/>
      <c r="DE17" s="75"/>
      <c r="DF17" s="75"/>
      <c r="DG17" s="75"/>
      <c r="DH17" s="75"/>
      <c r="DI17" s="75"/>
      <c r="DJ17" s="76"/>
      <c r="DK17" s="47" t="s">
        <v>18</v>
      </c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9"/>
      <c r="DX17" s="74">
        <f>9.52*864.424</f>
        <v>8229.3164799999995</v>
      </c>
      <c r="DY17" s="75"/>
      <c r="DZ17" s="75"/>
      <c r="EA17" s="75"/>
      <c r="EB17" s="75"/>
      <c r="EC17" s="75"/>
      <c r="ED17" s="75"/>
      <c r="EE17" s="75"/>
      <c r="EF17" s="75"/>
      <c r="EG17" s="75"/>
      <c r="EH17" s="75"/>
      <c r="EI17" s="75"/>
      <c r="EJ17" s="76"/>
      <c r="EK17" s="47" t="s">
        <v>18</v>
      </c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9"/>
      <c r="EX17" s="47" t="s">
        <v>18</v>
      </c>
      <c r="EY17" s="48"/>
      <c r="EZ17" s="48"/>
      <c r="FA17" s="48"/>
      <c r="FB17" s="48"/>
      <c r="FC17" s="48"/>
      <c r="FD17" s="48"/>
      <c r="FE17" s="48"/>
      <c r="FF17" s="48"/>
      <c r="FG17" s="49"/>
      <c r="FZ17" s="30">
        <f>452.2*1.754</f>
        <v>793.15879999999993</v>
      </c>
    </row>
    <row r="18" spans="1:182" s="9" customFormat="1" ht="29.25" customHeight="1" x14ac:dyDescent="0.25">
      <c r="A18" s="60" t="s">
        <v>31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44" t="s">
        <v>32</v>
      </c>
      <c r="AR18" s="45"/>
      <c r="AS18" s="45"/>
      <c r="AT18" s="45"/>
      <c r="AU18" s="45"/>
      <c r="AV18" s="45"/>
      <c r="AW18" s="46"/>
      <c r="AX18" s="57" t="s">
        <v>33</v>
      </c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9"/>
      <c r="BL18" s="47">
        <v>2.1000000000000001E-2</v>
      </c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9"/>
      <c r="CE18" s="68">
        <f>2014.09/BL18</f>
        <v>95909.047619047604</v>
      </c>
      <c r="CF18" s="69"/>
      <c r="CG18" s="69"/>
      <c r="CH18" s="69"/>
      <c r="CI18" s="69"/>
      <c r="CJ18" s="69"/>
      <c r="CK18" s="69"/>
      <c r="CL18" s="69"/>
      <c r="CM18" s="69"/>
      <c r="CN18" s="69"/>
      <c r="CO18" s="69"/>
      <c r="CP18" s="69"/>
      <c r="CQ18" s="69"/>
      <c r="CR18" s="69"/>
      <c r="CS18" s="69"/>
      <c r="CT18" s="69"/>
      <c r="CU18" s="69"/>
      <c r="CV18" s="69"/>
      <c r="CW18" s="70"/>
      <c r="CX18" s="74">
        <f>DX18/864.424</f>
        <v>2014.085067050429</v>
      </c>
      <c r="CY18" s="75"/>
      <c r="CZ18" s="75"/>
      <c r="DA18" s="75"/>
      <c r="DB18" s="75"/>
      <c r="DC18" s="75"/>
      <c r="DD18" s="75"/>
      <c r="DE18" s="75"/>
      <c r="DF18" s="75"/>
      <c r="DG18" s="75"/>
      <c r="DH18" s="75"/>
      <c r="DI18" s="75"/>
      <c r="DJ18" s="76"/>
      <c r="DK18" s="47" t="s">
        <v>18</v>
      </c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9"/>
      <c r="DX18" s="47">
        <f>1364864.06+376159.41</f>
        <v>1741023.47</v>
      </c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9"/>
      <c r="EK18" s="47" t="s">
        <v>18</v>
      </c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9"/>
      <c r="EX18" s="47" t="s">
        <v>18</v>
      </c>
      <c r="EY18" s="48"/>
      <c r="EZ18" s="48"/>
      <c r="FA18" s="48"/>
      <c r="FB18" s="48"/>
      <c r="FC18" s="48"/>
      <c r="FD18" s="48"/>
      <c r="FE18" s="48"/>
      <c r="FF18" s="48"/>
      <c r="FG18" s="49"/>
      <c r="FZ18" s="30">
        <f>66612.3*1.754</f>
        <v>116837.97420000001</v>
      </c>
    </row>
    <row r="19" spans="1:182" s="9" customFormat="1" ht="28.5" customHeight="1" x14ac:dyDescent="0.25">
      <c r="A19" s="60" t="s">
        <v>34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44" t="s">
        <v>35</v>
      </c>
      <c r="AR19" s="45"/>
      <c r="AS19" s="45"/>
      <c r="AT19" s="45"/>
      <c r="AU19" s="45"/>
      <c r="AV19" s="45"/>
      <c r="AW19" s="46"/>
      <c r="AX19" s="57" t="s">
        <v>36</v>
      </c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9"/>
      <c r="BL19" s="47">
        <v>0.10299999999999999</v>
      </c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9"/>
      <c r="CE19" s="68">
        <f>82.2/BL19</f>
        <v>798.05825242718458</v>
      </c>
      <c r="CF19" s="69"/>
      <c r="CG19" s="69"/>
      <c r="CH19" s="69"/>
      <c r="CI19" s="69"/>
      <c r="CJ19" s="69"/>
      <c r="CK19" s="69"/>
      <c r="CL19" s="69"/>
      <c r="CM19" s="69"/>
      <c r="CN19" s="69"/>
      <c r="CO19" s="69"/>
      <c r="CP19" s="69"/>
      <c r="CQ19" s="69"/>
      <c r="CR19" s="69"/>
      <c r="CS19" s="69"/>
      <c r="CT19" s="69"/>
      <c r="CU19" s="69"/>
      <c r="CV19" s="69"/>
      <c r="CW19" s="70"/>
      <c r="CX19" s="74">
        <f>DX19/864.424</f>
        <v>82.201928683146249</v>
      </c>
      <c r="CY19" s="75"/>
      <c r="CZ19" s="75"/>
      <c r="DA19" s="75"/>
      <c r="DB19" s="75"/>
      <c r="DC19" s="75"/>
      <c r="DD19" s="75"/>
      <c r="DE19" s="75"/>
      <c r="DF19" s="75"/>
      <c r="DG19" s="75"/>
      <c r="DH19" s="75"/>
      <c r="DI19" s="75"/>
      <c r="DJ19" s="76"/>
      <c r="DK19" s="47" t="s">
        <v>18</v>
      </c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9"/>
      <c r="DX19" s="74">
        <v>71057.320000000007</v>
      </c>
      <c r="DY19" s="75"/>
      <c r="DZ19" s="75"/>
      <c r="EA19" s="75"/>
      <c r="EB19" s="75"/>
      <c r="EC19" s="75"/>
      <c r="ED19" s="75"/>
      <c r="EE19" s="75"/>
      <c r="EF19" s="75"/>
      <c r="EG19" s="75"/>
      <c r="EH19" s="75"/>
      <c r="EI19" s="75"/>
      <c r="EJ19" s="76"/>
      <c r="EK19" s="47" t="s">
        <v>18</v>
      </c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9"/>
      <c r="EX19" s="47" t="s">
        <v>18</v>
      </c>
      <c r="EY19" s="48"/>
      <c r="EZ19" s="48"/>
      <c r="FA19" s="48"/>
      <c r="FB19" s="48"/>
      <c r="FC19" s="48"/>
      <c r="FD19" s="48"/>
      <c r="FE19" s="48"/>
      <c r="FF19" s="48"/>
      <c r="FG19" s="49"/>
      <c r="FZ19" s="30">
        <f>603.6*1.754</f>
        <v>1058.7144000000001</v>
      </c>
    </row>
    <row r="20" spans="1:182" s="9" customFormat="1" ht="64.5" customHeight="1" x14ac:dyDescent="0.25">
      <c r="A20" s="60" t="s">
        <v>37</v>
      </c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44" t="s">
        <v>38</v>
      </c>
      <c r="AR20" s="45"/>
      <c r="AS20" s="45"/>
      <c r="AT20" s="45"/>
      <c r="AU20" s="45"/>
      <c r="AV20" s="45"/>
      <c r="AW20" s="46"/>
      <c r="AX20" s="47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9"/>
      <c r="BL20" s="47" t="s">
        <v>18</v>
      </c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9"/>
      <c r="CE20" s="47" t="s">
        <v>18</v>
      </c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9"/>
      <c r="CX20" s="47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9"/>
      <c r="DK20" s="47" t="s">
        <v>18</v>
      </c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9"/>
      <c r="DX20" s="47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9"/>
      <c r="EK20" s="47" t="s">
        <v>18</v>
      </c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9"/>
      <c r="EX20" s="47" t="s">
        <v>18</v>
      </c>
      <c r="EY20" s="48"/>
      <c r="EZ20" s="48"/>
      <c r="FA20" s="48"/>
      <c r="FB20" s="48"/>
      <c r="FC20" s="48"/>
      <c r="FD20" s="48"/>
      <c r="FE20" s="48"/>
      <c r="FF20" s="48"/>
      <c r="FG20" s="49"/>
    </row>
    <row r="21" spans="1:182" s="9" customFormat="1" ht="15" customHeight="1" x14ac:dyDescent="0.25">
      <c r="A21" s="60" t="s">
        <v>39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44" t="s">
        <v>40</v>
      </c>
      <c r="AR21" s="45"/>
      <c r="AS21" s="45"/>
      <c r="AT21" s="45"/>
      <c r="AU21" s="45"/>
      <c r="AV21" s="45"/>
      <c r="AW21" s="46"/>
      <c r="AX21" s="47" t="s">
        <v>21</v>
      </c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9"/>
      <c r="BL21" s="36" t="s">
        <v>18</v>
      </c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8"/>
      <c r="CE21" s="36" t="s">
        <v>18</v>
      </c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37"/>
      <c r="CW21" s="38"/>
      <c r="CX21" s="36" t="s">
        <v>18</v>
      </c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8"/>
      <c r="DK21" s="36" t="s">
        <v>18</v>
      </c>
      <c r="DL21" s="37"/>
      <c r="DM21" s="37"/>
      <c r="DN21" s="37"/>
      <c r="DO21" s="37"/>
      <c r="DP21" s="37"/>
      <c r="DQ21" s="37"/>
      <c r="DR21" s="37"/>
      <c r="DS21" s="37"/>
      <c r="DT21" s="37"/>
      <c r="DU21" s="37"/>
      <c r="DV21" s="37"/>
      <c r="DW21" s="38"/>
      <c r="DX21" s="47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9"/>
      <c r="EK21" s="47" t="s">
        <v>18</v>
      </c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9"/>
      <c r="EX21" s="47"/>
      <c r="EY21" s="48"/>
      <c r="EZ21" s="48"/>
      <c r="FA21" s="48"/>
      <c r="FB21" s="48"/>
      <c r="FC21" s="48"/>
      <c r="FD21" s="48"/>
      <c r="FE21" s="48"/>
      <c r="FF21" s="48"/>
      <c r="FG21" s="49"/>
    </row>
    <row r="22" spans="1:182" s="9" customFormat="1" ht="15" customHeight="1" x14ac:dyDescent="0.25">
      <c r="A22" s="60" t="s">
        <v>24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44" t="s">
        <v>41</v>
      </c>
      <c r="AR22" s="45"/>
      <c r="AS22" s="45"/>
      <c r="AT22" s="45"/>
      <c r="AU22" s="45"/>
      <c r="AV22" s="45"/>
      <c r="AW22" s="46"/>
      <c r="AX22" s="47" t="s">
        <v>42</v>
      </c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9"/>
      <c r="BL22" s="47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9"/>
      <c r="CE22" s="47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9"/>
      <c r="CX22" s="47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9"/>
      <c r="DK22" s="47" t="s">
        <v>18</v>
      </c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9"/>
      <c r="DX22" s="71"/>
      <c r="DY22" s="72"/>
      <c r="DZ22" s="72"/>
      <c r="EA22" s="72"/>
      <c r="EB22" s="72"/>
      <c r="EC22" s="72"/>
      <c r="ED22" s="72"/>
      <c r="EE22" s="72"/>
      <c r="EF22" s="72"/>
      <c r="EG22" s="72"/>
      <c r="EH22" s="72"/>
      <c r="EI22" s="72"/>
      <c r="EJ22" s="73"/>
      <c r="EK22" s="47" t="s">
        <v>18</v>
      </c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9"/>
      <c r="EX22" s="47" t="s">
        <v>18</v>
      </c>
      <c r="EY22" s="48"/>
      <c r="EZ22" s="48"/>
      <c r="FA22" s="48"/>
      <c r="FB22" s="48"/>
      <c r="FC22" s="48"/>
      <c r="FD22" s="48"/>
      <c r="FE22" s="48"/>
      <c r="FF22" s="48"/>
      <c r="FG22" s="49"/>
    </row>
    <row r="23" spans="1:182" s="9" customFormat="1" ht="27" customHeight="1" x14ac:dyDescent="0.25">
      <c r="A23" s="60" t="s">
        <v>31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44" t="s">
        <v>43</v>
      </c>
      <c r="AR23" s="45"/>
      <c r="AS23" s="45"/>
      <c r="AT23" s="45"/>
      <c r="AU23" s="45"/>
      <c r="AV23" s="45"/>
      <c r="AW23" s="46"/>
      <c r="AX23" s="57" t="s">
        <v>33</v>
      </c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9"/>
      <c r="BL23" s="36" t="s">
        <v>18</v>
      </c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8"/>
      <c r="CE23" s="36" t="s">
        <v>18</v>
      </c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8"/>
      <c r="CX23" s="36" t="s">
        <v>18</v>
      </c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8"/>
      <c r="DK23" s="36" t="s">
        <v>18</v>
      </c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8"/>
      <c r="DX23" s="47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9"/>
      <c r="EK23" s="47" t="s">
        <v>18</v>
      </c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9"/>
      <c r="EX23" s="36" t="s">
        <v>18</v>
      </c>
      <c r="EY23" s="37"/>
      <c r="EZ23" s="37"/>
      <c r="FA23" s="37"/>
      <c r="FB23" s="37"/>
      <c r="FC23" s="37"/>
      <c r="FD23" s="37"/>
      <c r="FE23" s="37"/>
      <c r="FF23" s="37"/>
      <c r="FG23" s="38"/>
    </row>
    <row r="24" spans="1:182" s="9" customFormat="1" ht="28.5" customHeight="1" x14ac:dyDescent="0.25">
      <c r="A24" s="60" t="s">
        <v>34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44" t="s">
        <v>44</v>
      </c>
      <c r="AR24" s="45"/>
      <c r="AS24" s="45"/>
      <c r="AT24" s="45"/>
      <c r="AU24" s="45"/>
      <c r="AV24" s="45"/>
      <c r="AW24" s="46"/>
      <c r="AX24" s="57" t="s">
        <v>36</v>
      </c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9"/>
      <c r="BL24" s="47" t="s">
        <v>18</v>
      </c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9"/>
      <c r="CE24" s="47" t="s">
        <v>18</v>
      </c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9"/>
      <c r="CX24" s="47" t="s">
        <v>18</v>
      </c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9"/>
      <c r="DK24" s="47" t="s">
        <v>18</v>
      </c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9"/>
      <c r="DX24" s="47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9"/>
      <c r="EK24" s="47" t="s">
        <v>18</v>
      </c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9"/>
      <c r="EX24" s="36" t="s">
        <v>18</v>
      </c>
      <c r="EY24" s="37"/>
      <c r="EZ24" s="37"/>
      <c r="FA24" s="37"/>
      <c r="FB24" s="37"/>
      <c r="FC24" s="37"/>
      <c r="FD24" s="37"/>
      <c r="FE24" s="37"/>
      <c r="FF24" s="37"/>
      <c r="FG24" s="38"/>
    </row>
    <row r="25" spans="1:182" s="9" customFormat="1" ht="28.5" customHeight="1" x14ac:dyDescent="0.25">
      <c r="A25" s="89" t="s">
        <v>45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1"/>
      <c r="AQ25" s="44" t="s">
        <v>46</v>
      </c>
      <c r="AR25" s="45"/>
      <c r="AS25" s="45"/>
      <c r="AT25" s="45"/>
      <c r="AU25" s="45"/>
      <c r="AV25" s="45"/>
      <c r="AW25" s="46"/>
      <c r="AX25" s="57" t="s">
        <v>47</v>
      </c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9"/>
      <c r="BL25" s="47">
        <v>2.8000000000000001E-2</v>
      </c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9"/>
      <c r="CE25" s="68">
        <f>CX25/BL25</f>
        <v>2640.428771066051</v>
      </c>
      <c r="CF25" s="69"/>
      <c r="CG25" s="69"/>
      <c r="CH25" s="69"/>
      <c r="CI25" s="69"/>
      <c r="CJ25" s="69"/>
      <c r="CK25" s="69"/>
      <c r="CL25" s="69"/>
      <c r="CM25" s="69"/>
      <c r="CN25" s="69"/>
      <c r="CO25" s="69"/>
      <c r="CP25" s="69"/>
      <c r="CQ25" s="69"/>
      <c r="CR25" s="69"/>
      <c r="CS25" s="69"/>
      <c r="CT25" s="69"/>
      <c r="CU25" s="69"/>
      <c r="CV25" s="69"/>
      <c r="CW25" s="70"/>
      <c r="CX25" s="68">
        <f>DX25/864.424</f>
        <v>73.932005589849425</v>
      </c>
      <c r="CY25" s="69"/>
      <c r="CZ25" s="69"/>
      <c r="DA25" s="69"/>
      <c r="DB25" s="69"/>
      <c r="DC25" s="69"/>
      <c r="DD25" s="69"/>
      <c r="DE25" s="69"/>
      <c r="DF25" s="69"/>
      <c r="DG25" s="69"/>
      <c r="DH25" s="69"/>
      <c r="DI25" s="69"/>
      <c r="DJ25" s="70"/>
      <c r="DK25" s="47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9"/>
      <c r="DX25" s="74">
        <v>63908.6</v>
      </c>
      <c r="DY25" s="75"/>
      <c r="DZ25" s="75"/>
      <c r="EA25" s="75"/>
      <c r="EB25" s="75"/>
      <c r="EC25" s="75"/>
      <c r="ED25" s="75"/>
      <c r="EE25" s="75"/>
      <c r="EF25" s="75"/>
      <c r="EG25" s="75"/>
      <c r="EH25" s="75"/>
      <c r="EI25" s="75"/>
      <c r="EJ25" s="76"/>
      <c r="EK25" s="47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9"/>
      <c r="EX25" s="10"/>
      <c r="EY25" s="11"/>
      <c r="EZ25" s="11"/>
      <c r="FA25" s="11"/>
      <c r="FB25" s="11"/>
      <c r="FC25" s="11"/>
      <c r="FD25" s="11"/>
      <c r="FE25" s="11"/>
      <c r="FF25" s="11"/>
      <c r="FG25" s="12"/>
      <c r="FZ25" s="9">
        <f>1785.1*1.754</f>
        <v>3131.0654</v>
      </c>
    </row>
    <row r="26" spans="1:182" s="9" customFormat="1" ht="28.5" customHeight="1" x14ac:dyDescent="0.25">
      <c r="A26" s="60" t="s">
        <v>48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44" t="s">
        <v>49</v>
      </c>
      <c r="AR26" s="45"/>
      <c r="AS26" s="45"/>
      <c r="AT26" s="45"/>
      <c r="AU26" s="45"/>
      <c r="AV26" s="45"/>
      <c r="AW26" s="46"/>
      <c r="AX26" s="47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9"/>
      <c r="BL26" s="47" t="s">
        <v>18</v>
      </c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9"/>
      <c r="CE26" s="47" t="s">
        <v>18</v>
      </c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9"/>
      <c r="CX26" s="68">
        <f>DX26/864.424</f>
        <v>2448.4986418701933</v>
      </c>
      <c r="CY26" s="69"/>
      <c r="CZ26" s="69"/>
      <c r="DA26" s="69"/>
      <c r="DB26" s="69"/>
      <c r="DC26" s="69"/>
      <c r="DD26" s="69"/>
      <c r="DE26" s="69"/>
      <c r="DF26" s="69"/>
      <c r="DG26" s="69"/>
      <c r="DH26" s="69"/>
      <c r="DI26" s="69"/>
      <c r="DJ26" s="70"/>
      <c r="DK26" s="47" t="s">
        <v>18</v>
      </c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9"/>
      <c r="DX26" s="74">
        <f>2492700.4-376159.41</f>
        <v>2116540.9899999998</v>
      </c>
      <c r="DY26" s="75"/>
      <c r="DZ26" s="75"/>
      <c r="EA26" s="75"/>
      <c r="EB26" s="75"/>
      <c r="EC26" s="75"/>
      <c r="ED26" s="75"/>
      <c r="EE26" s="75"/>
      <c r="EF26" s="75"/>
      <c r="EG26" s="75"/>
      <c r="EH26" s="75"/>
      <c r="EI26" s="75"/>
      <c r="EJ26" s="76"/>
      <c r="EK26" s="47" t="s">
        <v>18</v>
      </c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9"/>
      <c r="EX26" s="36" t="s">
        <v>18</v>
      </c>
      <c r="EY26" s="37"/>
      <c r="EZ26" s="37"/>
      <c r="FA26" s="37"/>
      <c r="FB26" s="37"/>
      <c r="FC26" s="37"/>
      <c r="FD26" s="37"/>
      <c r="FE26" s="37"/>
      <c r="FF26" s="37"/>
      <c r="FG26" s="38"/>
    </row>
    <row r="27" spans="1:182" s="9" customFormat="1" ht="54" customHeight="1" x14ac:dyDescent="0.25">
      <c r="A27" s="60" t="s">
        <v>50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44" t="s">
        <v>51</v>
      </c>
      <c r="AR27" s="45"/>
      <c r="AS27" s="45"/>
      <c r="AT27" s="45"/>
      <c r="AU27" s="45"/>
      <c r="AV27" s="45"/>
      <c r="AW27" s="46"/>
      <c r="AX27" s="57" t="s">
        <v>33</v>
      </c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9"/>
      <c r="BL27" s="36" t="s">
        <v>18</v>
      </c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8"/>
      <c r="CE27" s="36" t="s">
        <v>18</v>
      </c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8"/>
      <c r="CX27" s="68">
        <f>DX27/864.424</f>
        <v>334.44397656705507</v>
      </c>
      <c r="CY27" s="69"/>
      <c r="CZ27" s="69"/>
      <c r="DA27" s="69"/>
      <c r="DB27" s="69"/>
      <c r="DC27" s="69"/>
      <c r="DD27" s="69"/>
      <c r="DE27" s="69"/>
      <c r="DF27" s="69"/>
      <c r="DG27" s="69"/>
      <c r="DH27" s="69"/>
      <c r="DI27" s="69"/>
      <c r="DJ27" s="70"/>
      <c r="DK27" s="36" t="s">
        <v>18</v>
      </c>
      <c r="DL27" s="37"/>
      <c r="DM27" s="37"/>
      <c r="DN27" s="37"/>
      <c r="DO27" s="37"/>
      <c r="DP27" s="37"/>
      <c r="DQ27" s="37"/>
      <c r="DR27" s="37"/>
      <c r="DS27" s="37"/>
      <c r="DT27" s="37"/>
      <c r="DU27" s="37"/>
      <c r="DV27" s="37"/>
      <c r="DW27" s="38"/>
      <c r="DX27" s="74">
        <v>289101.40000000002</v>
      </c>
      <c r="DY27" s="75"/>
      <c r="DZ27" s="75"/>
      <c r="EA27" s="75"/>
      <c r="EB27" s="75"/>
      <c r="EC27" s="75"/>
      <c r="ED27" s="75"/>
      <c r="EE27" s="75"/>
      <c r="EF27" s="75"/>
      <c r="EG27" s="75"/>
      <c r="EH27" s="75"/>
      <c r="EI27" s="75"/>
      <c r="EJ27" s="76"/>
      <c r="EK27" s="36" t="s">
        <v>18</v>
      </c>
      <c r="EL27" s="37"/>
      <c r="EM27" s="37"/>
      <c r="EN27" s="37"/>
      <c r="EO27" s="37"/>
      <c r="EP27" s="37"/>
      <c r="EQ27" s="37"/>
      <c r="ER27" s="37"/>
      <c r="ES27" s="37"/>
      <c r="ET27" s="37"/>
      <c r="EU27" s="37"/>
      <c r="EV27" s="37"/>
      <c r="EW27" s="38"/>
      <c r="EX27" s="36" t="s">
        <v>18</v>
      </c>
      <c r="EY27" s="37"/>
      <c r="EZ27" s="37"/>
      <c r="FA27" s="37"/>
      <c r="FB27" s="37"/>
      <c r="FC27" s="37"/>
      <c r="FD27" s="37"/>
      <c r="FE27" s="37"/>
      <c r="FF27" s="37"/>
      <c r="FG27" s="38"/>
    </row>
    <row r="28" spans="1:182" s="8" customFormat="1" ht="54.75" customHeight="1" x14ac:dyDescent="0.25">
      <c r="A28" s="50" t="s">
        <v>52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1" t="s">
        <v>53</v>
      </c>
      <c r="AR28" s="52"/>
      <c r="AS28" s="52"/>
      <c r="AT28" s="52"/>
      <c r="AU28" s="52"/>
      <c r="AV28" s="52"/>
      <c r="AW28" s="53"/>
      <c r="AX28" s="36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8"/>
      <c r="BL28" s="36" t="s">
        <v>18</v>
      </c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7"/>
      <c r="BZ28" s="37"/>
      <c r="CA28" s="37"/>
      <c r="CB28" s="37"/>
      <c r="CC28" s="37"/>
      <c r="CD28" s="38"/>
      <c r="CE28" s="36" t="s">
        <v>18</v>
      </c>
      <c r="CF28" s="37"/>
      <c r="CG28" s="37"/>
      <c r="CH28" s="37"/>
      <c r="CI28" s="37"/>
      <c r="CJ28" s="37"/>
      <c r="CK28" s="37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8"/>
      <c r="CX28" s="36"/>
      <c r="CY28" s="37"/>
      <c r="CZ28" s="37"/>
      <c r="DA28" s="37"/>
      <c r="DB28" s="37"/>
      <c r="DC28" s="37"/>
      <c r="DD28" s="37"/>
      <c r="DE28" s="37"/>
      <c r="DF28" s="37"/>
      <c r="DG28" s="37"/>
      <c r="DH28" s="37"/>
      <c r="DI28" s="37"/>
      <c r="DJ28" s="38"/>
      <c r="DK28" s="36" t="s">
        <v>18</v>
      </c>
      <c r="DL28" s="37"/>
      <c r="DM28" s="37"/>
      <c r="DN28" s="37"/>
      <c r="DO28" s="37"/>
      <c r="DP28" s="37"/>
      <c r="DQ28" s="37"/>
      <c r="DR28" s="37"/>
      <c r="DS28" s="37"/>
      <c r="DT28" s="37"/>
      <c r="DU28" s="37"/>
      <c r="DV28" s="37"/>
      <c r="DW28" s="38"/>
      <c r="DX28" s="36"/>
      <c r="DY28" s="37"/>
      <c r="DZ28" s="37"/>
      <c r="EA28" s="37"/>
      <c r="EB28" s="37"/>
      <c r="EC28" s="37"/>
      <c r="ED28" s="37"/>
      <c r="EE28" s="37"/>
      <c r="EF28" s="37"/>
      <c r="EG28" s="37"/>
      <c r="EH28" s="37"/>
      <c r="EI28" s="37"/>
      <c r="EJ28" s="38"/>
      <c r="EK28" s="36" t="s">
        <v>18</v>
      </c>
      <c r="EL28" s="37"/>
      <c r="EM28" s="37"/>
      <c r="EN28" s="37"/>
      <c r="EO28" s="37"/>
      <c r="EP28" s="37"/>
      <c r="EQ28" s="37"/>
      <c r="ER28" s="37"/>
      <c r="ES28" s="37"/>
      <c r="ET28" s="37"/>
      <c r="EU28" s="37"/>
      <c r="EV28" s="37"/>
      <c r="EW28" s="38"/>
      <c r="EX28" s="36"/>
      <c r="EY28" s="37"/>
      <c r="EZ28" s="37"/>
      <c r="FA28" s="37"/>
      <c r="FB28" s="37"/>
      <c r="FC28" s="37"/>
      <c r="FD28" s="37"/>
      <c r="FE28" s="37"/>
      <c r="FF28" s="37"/>
      <c r="FG28" s="38"/>
      <c r="FN28" s="8">
        <v>592369.9</v>
      </c>
    </row>
    <row r="29" spans="1:182" s="9" customFormat="1" ht="15" customHeight="1" x14ac:dyDescent="0.25">
      <c r="A29" s="60" t="s">
        <v>39</v>
      </c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44" t="s">
        <v>54</v>
      </c>
      <c r="AR29" s="45"/>
      <c r="AS29" s="45"/>
      <c r="AT29" s="45"/>
      <c r="AU29" s="45"/>
      <c r="AV29" s="45"/>
      <c r="AW29" s="46"/>
      <c r="AX29" s="47" t="s">
        <v>21</v>
      </c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9"/>
      <c r="BL29" s="47" t="s">
        <v>18</v>
      </c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9"/>
      <c r="CE29" s="47" t="s">
        <v>18</v>
      </c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9"/>
      <c r="CX29" s="47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9"/>
      <c r="DK29" s="47" t="s">
        <v>18</v>
      </c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9"/>
      <c r="DX29" s="47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9"/>
      <c r="EK29" s="47" t="s">
        <v>18</v>
      </c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9"/>
      <c r="EX29" s="47" t="s">
        <v>18</v>
      </c>
      <c r="EY29" s="48"/>
      <c r="EZ29" s="48"/>
      <c r="FA29" s="48"/>
      <c r="FB29" s="48"/>
      <c r="FC29" s="48"/>
      <c r="FD29" s="48"/>
      <c r="FE29" s="48"/>
      <c r="FF29" s="48"/>
      <c r="FG29" s="49"/>
      <c r="FN29" s="9">
        <f>FN28/101</f>
        <v>5865.0485148514854</v>
      </c>
    </row>
    <row r="30" spans="1:182" s="9" customFormat="1" ht="15" customHeight="1" x14ac:dyDescent="0.25">
      <c r="A30" s="60" t="s">
        <v>24</v>
      </c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44" t="s">
        <v>55</v>
      </c>
      <c r="AR30" s="45"/>
      <c r="AS30" s="45"/>
      <c r="AT30" s="45"/>
      <c r="AU30" s="45"/>
      <c r="AV30" s="45"/>
      <c r="AW30" s="46"/>
      <c r="AX30" s="47" t="s">
        <v>42</v>
      </c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9"/>
      <c r="BL30" s="47" t="s">
        <v>18</v>
      </c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9"/>
      <c r="CE30" s="47" t="s">
        <v>18</v>
      </c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9"/>
      <c r="CX30" s="47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9"/>
      <c r="DK30" s="47" t="s">
        <v>18</v>
      </c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9"/>
      <c r="DX30" s="47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9"/>
      <c r="EK30" s="47" t="s">
        <v>18</v>
      </c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9"/>
      <c r="EX30" s="47" t="s">
        <v>18</v>
      </c>
      <c r="EY30" s="48"/>
      <c r="EZ30" s="48"/>
      <c r="FA30" s="48"/>
      <c r="FB30" s="48"/>
      <c r="FC30" s="48"/>
      <c r="FD30" s="48"/>
      <c r="FE30" s="48"/>
      <c r="FF30" s="48"/>
      <c r="FG30" s="49"/>
      <c r="FN30" s="9">
        <f>FN28-FN29</f>
        <v>586504.85148514854</v>
      </c>
    </row>
    <row r="31" spans="1:182" s="9" customFormat="1" ht="29.25" customHeight="1" x14ac:dyDescent="0.25">
      <c r="A31" s="60" t="s">
        <v>31</v>
      </c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44" t="s">
        <v>56</v>
      </c>
      <c r="AR31" s="45"/>
      <c r="AS31" s="45"/>
      <c r="AT31" s="45"/>
      <c r="AU31" s="45"/>
      <c r="AV31" s="45"/>
      <c r="AW31" s="46"/>
      <c r="AX31" s="57" t="s">
        <v>33</v>
      </c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9"/>
      <c r="BL31" s="47" t="s">
        <v>18</v>
      </c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9"/>
      <c r="CE31" s="47" t="s">
        <v>18</v>
      </c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9"/>
      <c r="CX31" s="47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9"/>
      <c r="DK31" s="47" t="s">
        <v>18</v>
      </c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9"/>
      <c r="DX31" s="47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9"/>
      <c r="EK31" s="47" t="s">
        <v>18</v>
      </c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9"/>
      <c r="EX31" s="47" t="s">
        <v>18</v>
      </c>
      <c r="EY31" s="48"/>
      <c r="EZ31" s="48"/>
      <c r="FA31" s="48"/>
      <c r="FB31" s="48"/>
      <c r="FC31" s="48"/>
      <c r="FD31" s="48"/>
      <c r="FE31" s="48"/>
      <c r="FF31" s="48"/>
      <c r="FG31" s="49"/>
    </row>
    <row r="32" spans="1:182" s="9" customFormat="1" ht="28.5" customHeight="1" x14ac:dyDescent="0.25">
      <c r="A32" s="60" t="s">
        <v>34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44" t="s">
        <v>57</v>
      </c>
      <c r="AR32" s="45"/>
      <c r="AS32" s="45"/>
      <c r="AT32" s="45"/>
      <c r="AU32" s="45"/>
      <c r="AV32" s="45"/>
      <c r="AW32" s="46"/>
      <c r="AX32" s="57" t="s">
        <v>36</v>
      </c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9"/>
      <c r="BL32" s="47" t="s">
        <v>18</v>
      </c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9"/>
      <c r="CE32" s="47" t="s">
        <v>18</v>
      </c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9"/>
      <c r="CX32" s="47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9"/>
      <c r="DK32" s="47" t="s">
        <v>18</v>
      </c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9"/>
      <c r="DX32" s="47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9"/>
      <c r="EK32" s="47" t="s">
        <v>18</v>
      </c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9"/>
      <c r="EX32" s="47" t="s">
        <v>18</v>
      </c>
      <c r="EY32" s="48"/>
      <c r="EZ32" s="48"/>
      <c r="FA32" s="48"/>
      <c r="FB32" s="48"/>
      <c r="FC32" s="48"/>
      <c r="FD32" s="48"/>
      <c r="FE32" s="48"/>
      <c r="FF32" s="48"/>
      <c r="FG32" s="49"/>
    </row>
    <row r="33" spans="1:185" s="8" customFormat="1" ht="29.25" customHeight="1" x14ac:dyDescent="0.25">
      <c r="A33" s="50" t="s">
        <v>58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1" t="s">
        <v>59</v>
      </c>
      <c r="AR33" s="52"/>
      <c r="AS33" s="52"/>
      <c r="AT33" s="52"/>
      <c r="AU33" s="52"/>
      <c r="AV33" s="52"/>
      <c r="AW33" s="53"/>
      <c r="AX33" s="36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8"/>
      <c r="BL33" s="36" t="s">
        <v>18</v>
      </c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8"/>
      <c r="CE33" s="36" t="s">
        <v>18</v>
      </c>
      <c r="CF33" s="37"/>
      <c r="CG33" s="37"/>
      <c r="CH33" s="37"/>
      <c r="CI33" s="37"/>
      <c r="CJ33" s="37"/>
      <c r="CK33" s="37"/>
      <c r="CL33" s="37"/>
      <c r="CM33" s="37"/>
      <c r="CN33" s="37"/>
      <c r="CO33" s="37"/>
      <c r="CP33" s="37"/>
      <c r="CQ33" s="37"/>
      <c r="CR33" s="37"/>
      <c r="CS33" s="37"/>
      <c r="CT33" s="37"/>
      <c r="CU33" s="37"/>
      <c r="CV33" s="37"/>
      <c r="CW33" s="38"/>
      <c r="CX33" s="36" t="s">
        <v>18</v>
      </c>
      <c r="CY33" s="37"/>
      <c r="CZ33" s="37"/>
      <c r="DA33" s="37"/>
      <c r="DB33" s="37"/>
      <c r="DC33" s="37"/>
      <c r="DD33" s="37"/>
      <c r="DE33" s="37"/>
      <c r="DF33" s="37"/>
      <c r="DG33" s="37"/>
      <c r="DH33" s="37"/>
      <c r="DI33" s="37"/>
      <c r="DJ33" s="38"/>
      <c r="DK33" s="33">
        <f>DK34+DK35+DK36+DK37+DK38+DK41+DK43</f>
        <v>15906.882240065252</v>
      </c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5"/>
      <c r="DX33" s="36" t="s">
        <v>18</v>
      </c>
      <c r="DY33" s="37"/>
      <c r="DZ33" s="37"/>
      <c r="EA33" s="37"/>
      <c r="EB33" s="37"/>
      <c r="EC33" s="37"/>
      <c r="ED33" s="37"/>
      <c r="EE33" s="37"/>
      <c r="EF33" s="37"/>
      <c r="EG33" s="37"/>
      <c r="EH33" s="37"/>
      <c r="EI33" s="37"/>
      <c r="EJ33" s="38"/>
      <c r="EK33" s="33">
        <f>EK34+EK35+EK36+EK37+EK38+EK41+EK43</f>
        <v>14745564.09811114</v>
      </c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5"/>
      <c r="EX33" s="36"/>
      <c r="EY33" s="37"/>
      <c r="EZ33" s="37"/>
      <c r="FA33" s="37"/>
      <c r="FB33" s="37"/>
      <c r="FC33" s="37"/>
      <c r="FD33" s="37"/>
      <c r="FE33" s="37"/>
      <c r="FF33" s="37"/>
      <c r="FG33" s="38"/>
      <c r="FK33" s="13">
        <v>13335575.4</v>
      </c>
      <c r="FN33" s="14">
        <f>FK33-EK33</f>
        <v>-1409988.6981111392</v>
      </c>
      <c r="FZ33" s="15"/>
      <c r="GA33" s="9"/>
      <c r="GB33" s="9"/>
    </row>
    <row r="34" spans="1:185" s="9" customFormat="1" ht="28.5" customHeight="1" x14ac:dyDescent="0.25">
      <c r="A34" s="60" t="s">
        <v>60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44" t="s">
        <v>61</v>
      </c>
      <c r="AR34" s="45"/>
      <c r="AS34" s="45"/>
      <c r="AT34" s="45"/>
      <c r="AU34" s="45"/>
      <c r="AV34" s="45"/>
      <c r="AW34" s="46"/>
      <c r="AX34" s="47" t="s">
        <v>21</v>
      </c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9"/>
      <c r="BL34" s="86">
        <f>+BL45+BL54</f>
        <v>0.33000038825151679</v>
      </c>
      <c r="BM34" s="87"/>
      <c r="BN34" s="87"/>
      <c r="BO34" s="87"/>
      <c r="BP34" s="87"/>
      <c r="BQ34" s="87"/>
      <c r="BR34" s="87"/>
      <c r="BS34" s="87"/>
      <c r="BT34" s="87"/>
      <c r="BU34" s="87"/>
      <c r="BV34" s="87"/>
      <c r="BW34" s="87"/>
      <c r="BX34" s="87"/>
      <c r="BY34" s="87"/>
      <c r="BZ34" s="87"/>
      <c r="CA34" s="87"/>
      <c r="CB34" s="87"/>
      <c r="CC34" s="87"/>
      <c r="CD34" s="88"/>
      <c r="CE34" s="77">
        <f t="shared" ref="CE34:CE41" si="0">+DK34/BL34</f>
        <v>3890.4799999999991</v>
      </c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9"/>
      <c r="CX34" s="47" t="s">
        <v>18</v>
      </c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9"/>
      <c r="DK34" s="77">
        <f t="shared" ref="DK34:DK41" si="1">+DK45+DK54</f>
        <v>1283.8599104847608</v>
      </c>
      <c r="DL34" s="78"/>
      <c r="DM34" s="78"/>
      <c r="DN34" s="78"/>
      <c r="DO34" s="78"/>
      <c r="DP34" s="78"/>
      <c r="DQ34" s="78"/>
      <c r="DR34" s="78"/>
      <c r="DS34" s="78"/>
      <c r="DT34" s="78"/>
      <c r="DU34" s="78"/>
      <c r="DV34" s="78"/>
      <c r="DW34" s="78"/>
      <c r="DX34" s="47" t="s">
        <v>18</v>
      </c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9"/>
      <c r="EK34" s="77">
        <f t="shared" ref="EK34:EK41" si="2">+EK45+EK54</f>
        <v>1190129.1499999999</v>
      </c>
      <c r="EL34" s="78"/>
      <c r="EM34" s="78"/>
      <c r="EN34" s="78"/>
      <c r="EO34" s="78"/>
      <c r="EP34" s="78"/>
      <c r="EQ34" s="78"/>
      <c r="ER34" s="78"/>
      <c r="ES34" s="78"/>
      <c r="ET34" s="78"/>
      <c r="EU34" s="78"/>
      <c r="EV34" s="78"/>
      <c r="EW34" s="78"/>
      <c r="EX34" s="47" t="s">
        <v>18</v>
      </c>
      <c r="EY34" s="48"/>
      <c r="EZ34" s="48"/>
      <c r="FA34" s="48"/>
      <c r="FB34" s="48"/>
      <c r="FC34" s="48"/>
      <c r="FD34" s="48"/>
      <c r="FE34" s="48"/>
      <c r="FF34" s="48"/>
      <c r="FG34" s="49"/>
      <c r="FN34" s="16">
        <f>FN33/101</f>
        <v>-13960.284139714249</v>
      </c>
    </row>
    <row r="35" spans="1:185" s="9" customFormat="1" ht="37.5" customHeight="1" x14ac:dyDescent="0.25">
      <c r="A35" s="96" t="s">
        <v>24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8"/>
      <c r="AA35" s="105" t="s">
        <v>62</v>
      </c>
      <c r="AB35" s="106"/>
      <c r="AC35" s="106"/>
      <c r="AD35" s="107"/>
      <c r="AE35" s="41" t="s">
        <v>63</v>
      </c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3"/>
      <c r="AQ35" s="95" t="s">
        <v>64</v>
      </c>
      <c r="AR35" s="95"/>
      <c r="AS35" s="95"/>
      <c r="AT35" s="95"/>
      <c r="AU35" s="95"/>
      <c r="AV35" s="95"/>
      <c r="AW35" s="95"/>
      <c r="AX35" s="61" t="s">
        <v>26</v>
      </c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86">
        <f t="shared" ref="BL35:BL41" si="3">+BL46+BL55</f>
        <v>2.4260000000000002</v>
      </c>
      <c r="BM35" s="87"/>
      <c r="BN35" s="87"/>
      <c r="BO35" s="87"/>
      <c r="BP35" s="87"/>
      <c r="BQ35" s="87"/>
      <c r="BR35" s="87"/>
      <c r="BS35" s="87"/>
      <c r="BT35" s="87"/>
      <c r="BU35" s="87"/>
      <c r="BV35" s="87"/>
      <c r="BW35" s="87"/>
      <c r="BX35" s="87"/>
      <c r="BY35" s="87"/>
      <c r="BZ35" s="87"/>
      <c r="CA35" s="87"/>
      <c r="CB35" s="87"/>
      <c r="CC35" s="87"/>
      <c r="CD35" s="88"/>
      <c r="CE35" s="77">
        <v>623.54999999999995</v>
      </c>
      <c r="CF35" s="78"/>
      <c r="CG35" s="78"/>
      <c r="CH35" s="78"/>
      <c r="CI35" s="78"/>
      <c r="CJ35" s="78"/>
      <c r="CK35" s="78"/>
      <c r="CL35" s="78"/>
      <c r="CM35" s="78"/>
      <c r="CN35" s="78"/>
      <c r="CO35" s="78"/>
      <c r="CP35" s="78"/>
      <c r="CQ35" s="78"/>
      <c r="CR35" s="78"/>
      <c r="CS35" s="78"/>
      <c r="CT35" s="78"/>
      <c r="CU35" s="78"/>
      <c r="CV35" s="78"/>
      <c r="CW35" s="79"/>
      <c r="CX35" s="47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9"/>
      <c r="DK35" s="77">
        <f t="shared" si="1"/>
        <v>1512.73</v>
      </c>
      <c r="DL35" s="78"/>
      <c r="DM35" s="78"/>
      <c r="DN35" s="78"/>
      <c r="DO35" s="78"/>
      <c r="DP35" s="78"/>
      <c r="DQ35" s="78"/>
      <c r="DR35" s="78"/>
      <c r="DS35" s="78"/>
      <c r="DT35" s="78"/>
      <c r="DU35" s="78"/>
      <c r="DV35" s="78"/>
      <c r="DW35" s="78"/>
      <c r="DX35" s="47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9"/>
      <c r="EK35" s="77">
        <f t="shared" si="2"/>
        <v>1402290.1208900001</v>
      </c>
      <c r="EL35" s="78"/>
      <c r="EM35" s="78"/>
      <c r="EN35" s="78"/>
      <c r="EO35" s="78"/>
      <c r="EP35" s="78"/>
      <c r="EQ35" s="78"/>
      <c r="ER35" s="78"/>
      <c r="ES35" s="78"/>
      <c r="ET35" s="78"/>
      <c r="EU35" s="78"/>
      <c r="EV35" s="78"/>
      <c r="EW35" s="78"/>
      <c r="EX35" s="47"/>
      <c r="EY35" s="48"/>
      <c r="EZ35" s="48"/>
      <c r="FA35" s="48"/>
      <c r="FB35" s="48"/>
      <c r="FC35" s="48"/>
      <c r="FD35" s="48"/>
      <c r="FE35" s="48"/>
      <c r="FF35" s="48"/>
      <c r="FG35" s="49"/>
      <c r="FK35" s="17">
        <f>FK33-EK43</f>
        <v>13111400.800000001</v>
      </c>
      <c r="FN35" s="17">
        <f>FN33-FN34</f>
        <v>-1396028.413971425</v>
      </c>
    </row>
    <row r="36" spans="1:185" s="9" customFormat="1" ht="48.75" customHeight="1" x14ac:dyDescent="0.25">
      <c r="A36" s="99"/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1"/>
      <c r="AA36" s="108"/>
      <c r="AB36" s="109"/>
      <c r="AC36" s="109"/>
      <c r="AD36" s="110"/>
      <c r="AE36" s="41" t="s">
        <v>65</v>
      </c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3"/>
      <c r="AQ36" s="95" t="s">
        <v>66</v>
      </c>
      <c r="AR36" s="95"/>
      <c r="AS36" s="95"/>
      <c r="AT36" s="95"/>
      <c r="AU36" s="95"/>
      <c r="AV36" s="95"/>
      <c r="AW36" s="95"/>
      <c r="AX36" s="61" t="s">
        <v>67</v>
      </c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86">
        <f t="shared" si="3"/>
        <v>0.5</v>
      </c>
      <c r="BM36" s="87"/>
      <c r="BN36" s="87"/>
      <c r="BO36" s="87"/>
      <c r="BP36" s="87"/>
      <c r="BQ36" s="87"/>
      <c r="BR36" s="87"/>
      <c r="BS36" s="87"/>
      <c r="BT36" s="87"/>
      <c r="BU36" s="87"/>
      <c r="BV36" s="87"/>
      <c r="BW36" s="87"/>
      <c r="BX36" s="87"/>
      <c r="BY36" s="87"/>
      <c r="BZ36" s="87"/>
      <c r="CA36" s="87"/>
      <c r="CB36" s="87"/>
      <c r="CC36" s="87"/>
      <c r="CD36" s="88"/>
      <c r="CE36" s="77">
        <f t="shared" si="0"/>
        <v>793.16</v>
      </c>
      <c r="CF36" s="78"/>
      <c r="CG36" s="78"/>
      <c r="CH36" s="78"/>
      <c r="CI36" s="78"/>
      <c r="CJ36" s="78"/>
      <c r="CK36" s="78"/>
      <c r="CL36" s="78"/>
      <c r="CM36" s="78"/>
      <c r="CN36" s="78"/>
      <c r="CO36" s="78"/>
      <c r="CP36" s="78"/>
      <c r="CQ36" s="78"/>
      <c r="CR36" s="78"/>
      <c r="CS36" s="78"/>
      <c r="CT36" s="78"/>
      <c r="CU36" s="78"/>
      <c r="CV36" s="78"/>
      <c r="CW36" s="79"/>
      <c r="CX36" s="47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9"/>
      <c r="DK36" s="77">
        <f t="shared" si="1"/>
        <v>396.58</v>
      </c>
      <c r="DL36" s="78"/>
      <c r="DM36" s="78"/>
      <c r="DN36" s="78"/>
      <c r="DO36" s="78"/>
      <c r="DP36" s="78"/>
      <c r="DQ36" s="78"/>
      <c r="DR36" s="78"/>
      <c r="DS36" s="78"/>
      <c r="DT36" s="78"/>
      <c r="DU36" s="78"/>
      <c r="DV36" s="78"/>
      <c r="DW36" s="78"/>
      <c r="DX36" s="47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9"/>
      <c r="EK36" s="77">
        <f>+EK47+EK56</f>
        <v>367626.88394000003</v>
      </c>
      <c r="EL36" s="78"/>
      <c r="EM36" s="78"/>
      <c r="EN36" s="78"/>
      <c r="EO36" s="78"/>
      <c r="EP36" s="78"/>
      <c r="EQ36" s="78"/>
      <c r="ER36" s="78"/>
      <c r="ES36" s="78"/>
      <c r="ET36" s="78"/>
      <c r="EU36" s="78"/>
      <c r="EV36" s="78"/>
      <c r="EW36" s="78"/>
      <c r="EX36" s="47"/>
      <c r="EY36" s="48"/>
      <c r="EZ36" s="48"/>
      <c r="FA36" s="48"/>
      <c r="FB36" s="48"/>
      <c r="FC36" s="48"/>
      <c r="FD36" s="48"/>
      <c r="FE36" s="48"/>
      <c r="FF36" s="48"/>
      <c r="FG36" s="49"/>
      <c r="FN36" s="17">
        <f>FN35-105940.594059</f>
        <v>-1501969.0080304251</v>
      </c>
    </row>
    <row r="37" spans="1:185" s="9" customFormat="1" ht="15" customHeight="1" x14ac:dyDescent="0.25">
      <c r="A37" s="102"/>
      <c r="B37" s="103"/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4"/>
      <c r="AA37" s="111"/>
      <c r="AB37" s="112"/>
      <c r="AC37" s="112"/>
      <c r="AD37" s="113"/>
      <c r="AE37" s="41" t="s">
        <v>68</v>
      </c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3"/>
      <c r="AQ37" s="95" t="s">
        <v>69</v>
      </c>
      <c r="AR37" s="95"/>
      <c r="AS37" s="95"/>
      <c r="AT37" s="95"/>
      <c r="AU37" s="95"/>
      <c r="AV37" s="95"/>
      <c r="AW37" s="95"/>
      <c r="AX37" s="61" t="s">
        <v>28</v>
      </c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86">
        <f t="shared" si="3"/>
        <v>1.98</v>
      </c>
      <c r="BM37" s="87"/>
      <c r="BN37" s="87"/>
      <c r="BO37" s="87"/>
      <c r="BP37" s="87"/>
      <c r="BQ37" s="87"/>
      <c r="BR37" s="87"/>
      <c r="BS37" s="87"/>
      <c r="BT37" s="87"/>
      <c r="BU37" s="87"/>
      <c r="BV37" s="87"/>
      <c r="BW37" s="87"/>
      <c r="BX37" s="87"/>
      <c r="BY37" s="87"/>
      <c r="BZ37" s="87"/>
      <c r="CA37" s="87"/>
      <c r="CB37" s="87"/>
      <c r="CC37" s="87"/>
      <c r="CD37" s="88"/>
      <c r="CE37" s="77">
        <f t="shared" si="0"/>
        <v>1823.1060606060605</v>
      </c>
      <c r="CF37" s="78"/>
      <c r="CG37" s="78"/>
      <c r="CH37" s="78"/>
      <c r="CI37" s="78"/>
      <c r="CJ37" s="78"/>
      <c r="CK37" s="78"/>
      <c r="CL37" s="78"/>
      <c r="CM37" s="78"/>
      <c r="CN37" s="78"/>
      <c r="CO37" s="78"/>
      <c r="CP37" s="78"/>
      <c r="CQ37" s="78"/>
      <c r="CR37" s="78"/>
      <c r="CS37" s="78"/>
      <c r="CT37" s="78"/>
      <c r="CU37" s="78"/>
      <c r="CV37" s="78"/>
      <c r="CW37" s="79"/>
      <c r="CX37" s="92"/>
      <c r="CY37" s="93"/>
      <c r="CZ37" s="93"/>
      <c r="DA37" s="93"/>
      <c r="DB37" s="93"/>
      <c r="DC37" s="93"/>
      <c r="DD37" s="93"/>
      <c r="DE37" s="93"/>
      <c r="DF37" s="93"/>
      <c r="DG37" s="93"/>
      <c r="DH37" s="93"/>
      <c r="DI37" s="93"/>
      <c r="DJ37" s="94"/>
      <c r="DK37" s="77">
        <f t="shared" si="1"/>
        <v>3609.75</v>
      </c>
      <c r="DL37" s="78"/>
      <c r="DM37" s="78"/>
      <c r="DN37" s="78"/>
      <c r="DO37" s="78"/>
      <c r="DP37" s="78"/>
      <c r="DQ37" s="78"/>
      <c r="DR37" s="78"/>
      <c r="DS37" s="78"/>
      <c r="DT37" s="78"/>
      <c r="DU37" s="78"/>
      <c r="DV37" s="78"/>
      <c r="DW37" s="78"/>
      <c r="DX37" s="92"/>
      <c r="DY37" s="93"/>
      <c r="DZ37" s="93"/>
      <c r="EA37" s="93"/>
      <c r="EB37" s="93"/>
      <c r="EC37" s="93"/>
      <c r="ED37" s="93"/>
      <c r="EE37" s="93"/>
      <c r="EF37" s="93"/>
      <c r="EG37" s="93"/>
      <c r="EH37" s="93"/>
      <c r="EI37" s="93"/>
      <c r="EJ37" s="94"/>
      <c r="EK37" s="77">
        <f t="shared" si="2"/>
        <v>3346212.9817500003</v>
      </c>
      <c r="EL37" s="78"/>
      <c r="EM37" s="78"/>
      <c r="EN37" s="78"/>
      <c r="EO37" s="78"/>
      <c r="EP37" s="78"/>
      <c r="EQ37" s="78"/>
      <c r="ER37" s="78"/>
      <c r="ES37" s="78"/>
      <c r="ET37" s="78"/>
      <c r="EU37" s="78"/>
      <c r="EV37" s="78"/>
      <c r="EW37" s="78"/>
      <c r="EX37" s="47"/>
      <c r="EY37" s="48"/>
      <c r="EZ37" s="48"/>
      <c r="FA37" s="48"/>
      <c r="FB37" s="48"/>
      <c r="FC37" s="48"/>
      <c r="FD37" s="48"/>
      <c r="FE37" s="48"/>
      <c r="FF37" s="48"/>
      <c r="FG37" s="49"/>
    </row>
    <row r="38" spans="1:185" s="9" customFormat="1" ht="30.75" customHeight="1" x14ac:dyDescent="0.25">
      <c r="A38" s="89" t="s">
        <v>70</v>
      </c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1"/>
      <c r="AQ38" s="44" t="s">
        <v>71</v>
      </c>
      <c r="AR38" s="45"/>
      <c r="AS38" s="45"/>
      <c r="AT38" s="45"/>
      <c r="AU38" s="45"/>
      <c r="AV38" s="45"/>
      <c r="AW38" s="46"/>
      <c r="AX38" s="57" t="s">
        <v>33</v>
      </c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9"/>
      <c r="BL38" s="86">
        <f t="shared" si="3"/>
        <v>0.18099999999999999</v>
      </c>
      <c r="BM38" s="87"/>
      <c r="BN38" s="87"/>
      <c r="BO38" s="87"/>
      <c r="BP38" s="87"/>
      <c r="BQ38" s="87"/>
      <c r="BR38" s="87"/>
      <c r="BS38" s="87"/>
      <c r="BT38" s="87"/>
      <c r="BU38" s="87"/>
      <c r="BV38" s="87"/>
      <c r="BW38" s="87"/>
      <c r="BX38" s="87"/>
      <c r="BY38" s="87"/>
      <c r="BZ38" s="87"/>
      <c r="CA38" s="87"/>
      <c r="CB38" s="87"/>
      <c r="CC38" s="87"/>
      <c r="CD38" s="88"/>
      <c r="CE38" s="77">
        <f t="shared" si="0"/>
        <v>41323.701657458565</v>
      </c>
      <c r="CF38" s="78"/>
      <c r="CG38" s="78"/>
      <c r="CH38" s="78"/>
      <c r="CI38" s="78"/>
      <c r="CJ38" s="78"/>
      <c r="CK38" s="78"/>
      <c r="CL38" s="78"/>
      <c r="CM38" s="78"/>
      <c r="CN38" s="78"/>
      <c r="CO38" s="78"/>
      <c r="CP38" s="78"/>
      <c r="CQ38" s="78"/>
      <c r="CR38" s="78"/>
      <c r="CS38" s="78"/>
      <c r="CT38" s="78"/>
      <c r="CU38" s="78"/>
      <c r="CV38" s="78"/>
      <c r="CW38" s="79"/>
      <c r="CX38" s="92" t="s">
        <v>18</v>
      </c>
      <c r="CY38" s="93"/>
      <c r="CZ38" s="93"/>
      <c r="DA38" s="93"/>
      <c r="DB38" s="93"/>
      <c r="DC38" s="93"/>
      <c r="DD38" s="93"/>
      <c r="DE38" s="93"/>
      <c r="DF38" s="93"/>
      <c r="DG38" s="93"/>
      <c r="DH38" s="93"/>
      <c r="DI38" s="93"/>
      <c r="DJ38" s="94"/>
      <c r="DK38" s="77">
        <f t="shared" si="1"/>
        <v>7479.59</v>
      </c>
      <c r="DL38" s="78"/>
      <c r="DM38" s="78"/>
      <c r="DN38" s="78"/>
      <c r="DO38" s="78"/>
      <c r="DP38" s="78"/>
      <c r="DQ38" s="78"/>
      <c r="DR38" s="78"/>
      <c r="DS38" s="78"/>
      <c r="DT38" s="78"/>
      <c r="DU38" s="78"/>
      <c r="DV38" s="78"/>
      <c r="DW38" s="78"/>
      <c r="DX38" s="92" t="s">
        <v>18</v>
      </c>
      <c r="DY38" s="93"/>
      <c r="DZ38" s="93"/>
      <c r="EA38" s="93"/>
      <c r="EB38" s="93"/>
      <c r="EC38" s="93"/>
      <c r="ED38" s="93"/>
      <c r="EE38" s="93"/>
      <c r="EF38" s="93"/>
      <c r="EG38" s="93"/>
      <c r="EH38" s="93"/>
      <c r="EI38" s="93"/>
      <c r="EJ38" s="94"/>
      <c r="EK38" s="77">
        <f t="shared" si="2"/>
        <v>6933523.1826163307</v>
      </c>
      <c r="EL38" s="78"/>
      <c r="EM38" s="78"/>
      <c r="EN38" s="78"/>
      <c r="EO38" s="78"/>
      <c r="EP38" s="78"/>
      <c r="EQ38" s="78"/>
      <c r="ER38" s="78"/>
      <c r="ES38" s="78"/>
      <c r="ET38" s="78"/>
      <c r="EU38" s="78"/>
      <c r="EV38" s="78"/>
      <c r="EW38" s="78"/>
      <c r="EX38" s="47" t="s">
        <v>18</v>
      </c>
      <c r="EY38" s="48"/>
      <c r="EZ38" s="48"/>
      <c r="FA38" s="48"/>
      <c r="FB38" s="48"/>
      <c r="FC38" s="48"/>
      <c r="FD38" s="48"/>
      <c r="FE38" s="48"/>
      <c r="FF38" s="48"/>
      <c r="FG38" s="49"/>
    </row>
    <row r="39" spans="1:185" s="9" customFormat="1" ht="30.75" customHeight="1" x14ac:dyDescent="0.25">
      <c r="A39" s="41" t="s">
        <v>72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3"/>
      <c r="AQ39" s="44" t="s">
        <v>73</v>
      </c>
      <c r="AR39" s="45"/>
      <c r="AS39" s="45"/>
      <c r="AT39" s="45"/>
      <c r="AU39" s="45"/>
      <c r="AV39" s="45"/>
      <c r="AW39" s="46"/>
      <c r="AX39" s="57" t="s">
        <v>47</v>
      </c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9"/>
      <c r="BL39" s="86">
        <v>2.8000000000000001E-2</v>
      </c>
      <c r="BM39" s="87"/>
      <c r="BN39" s="87"/>
      <c r="BO39" s="87"/>
      <c r="BP39" s="87"/>
      <c r="BQ39" s="87"/>
      <c r="BR39" s="87"/>
      <c r="BS39" s="87"/>
      <c r="BT39" s="87"/>
      <c r="BU39" s="87"/>
      <c r="BV39" s="87"/>
      <c r="BW39" s="87"/>
      <c r="BX39" s="87"/>
      <c r="BY39" s="87"/>
      <c r="BZ39" s="87"/>
      <c r="CA39" s="87"/>
      <c r="CB39" s="87"/>
      <c r="CC39" s="87"/>
      <c r="CD39" s="88"/>
      <c r="CE39" s="77">
        <v>2847.44</v>
      </c>
      <c r="CF39" s="78"/>
      <c r="CG39" s="78"/>
      <c r="CH39" s="78"/>
      <c r="CI39" s="78"/>
      <c r="CJ39" s="78"/>
      <c r="CK39" s="78"/>
      <c r="CL39" s="78"/>
      <c r="CM39" s="78"/>
      <c r="CN39" s="78"/>
      <c r="CO39" s="78"/>
      <c r="CP39" s="78"/>
      <c r="CQ39" s="78"/>
      <c r="CR39" s="78"/>
      <c r="CS39" s="78"/>
      <c r="CT39" s="78"/>
      <c r="CU39" s="78"/>
      <c r="CV39" s="78"/>
      <c r="CW39" s="79"/>
      <c r="CX39" s="47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9"/>
      <c r="DK39" s="77">
        <f>BL39*CE39</f>
        <v>79.728319999999997</v>
      </c>
      <c r="DL39" s="78"/>
      <c r="DM39" s="78"/>
      <c r="DN39" s="78"/>
      <c r="DO39" s="78"/>
      <c r="DP39" s="78"/>
      <c r="DQ39" s="78"/>
      <c r="DR39" s="78"/>
      <c r="DS39" s="78"/>
      <c r="DT39" s="78"/>
      <c r="DU39" s="78"/>
      <c r="DV39" s="78"/>
      <c r="DW39" s="78"/>
      <c r="DX39" s="47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9"/>
      <c r="EK39" s="77">
        <f>DK39*926.993</f>
        <v>73907.594541760001</v>
      </c>
      <c r="EL39" s="78"/>
      <c r="EM39" s="78"/>
      <c r="EN39" s="78"/>
      <c r="EO39" s="78"/>
      <c r="EP39" s="78"/>
      <c r="EQ39" s="78"/>
      <c r="ER39" s="78"/>
      <c r="ES39" s="78"/>
      <c r="ET39" s="78"/>
      <c r="EU39" s="78"/>
      <c r="EV39" s="78"/>
      <c r="EW39" s="78"/>
      <c r="EX39" s="47"/>
      <c r="EY39" s="48"/>
      <c r="EZ39" s="48"/>
      <c r="FA39" s="48"/>
      <c r="FB39" s="48"/>
      <c r="FC39" s="48"/>
      <c r="FD39" s="48"/>
      <c r="FE39" s="48"/>
      <c r="FF39" s="48"/>
      <c r="FG39" s="49"/>
    </row>
    <row r="40" spans="1:185" s="9" customFormat="1" ht="30.75" customHeight="1" x14ac:dyDescent="0.25">
      <c r="A40" s="41" t="s">
        <v>74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3"/>
      <c r="AQ40" s="44" t="s">
        <v>75</v>
      </c>
      <c r="AR40" s="45"/>
      <c r="AS40" s="45"/>
      <c r="AT40" s="45"/>
      <c r="AU40" s="45"/>
      <c r="AV40" s="45"/>
      <c r="AW40" s="46"/>
      <c r="AX40" s="57" t="s">
        <v>33</v>
      </c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9"/>
      <c r="BL40" s="47">
        <f t="shared" si="3"/>
        <v>0</v>
      </c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9"/>
      <c r="CE40" s="77"/>
      <c r="CF40" s="78"/>
      <c r="CG40" s="78"/>
      <c r="CH40" s="78"/>
      <c r="CI40" s="78"/>
      <c r="CJ40" s="78"/>
      <c r="CK40" s="78"/>
      <c r="CL40" s="78"/>
      <c r="CM40" s="78"/>
      <c r="CN40" s="78"/>
      <c r="CO40" s="78"/>
      <c r="CP40" s="78"/>
      <c r="CQ40" s="78"/>
      <c r="CR40" s="78"/>
      <c r="CS40" s="78"/>
      <c r="CT40" s="78"/>
      <c r="CU40" s="78"/>
      <c r="CV40" s="78"/>
      <c r="CW40" s="79"/>
      <c r="CX40" s="47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9"/>
      <c r="DK40" s="77">
        <f t="shared" si="1"/>
        <v>237.07197357477347</v>
      </c>
      <c r="DL40" s="78"/>
      <c r="DM40" s="78"/>
      <c r="DN40" s="78"/>
      <c r="DO40" s="78"/>
      <c r="DP40" s="78"/>
      <c r="DQ40" s="78"/>
      <c r="DR40" s="78"/>
      <c r="DS40" s="78"/>
      <c r="DT40" s="78"/>
      <c r="DU40" s="78"/>
      <c r="DV40" s="78"/>
      <c r="DW40" s="78"/>
      <c r="DX40" s="47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9"/>
      <c r="EK40" s="77">
        <v>219764.06</v>
      </c>
      <c r="EL40" s="78"/>
      <c r="EM40" s="78"/>
      <c r="EN40" s="78"/>
      <c r="EO40" s="78"/>
      <c r="EP40" s="78"/>
      <c r="EQ40" s="78"/>
      <c r="ER40" s="78"/>
      <c r="ES40" s="78"/>
      <c r="ET40" s="78"/>
      <c r="EU40" s="78"/>
      <c r="EV40" s="78"/>
      <c r="EW40" s="78"/>
      <c r="EX40" s="47"/>
      <c r="EY40" s="48"/>
      <c r="EZ40" s="48"/>
      <c r="FA40" s="48"/>
      <c r="FB40" s="48"/>
      <c r="FC40" s="48"/>
      <c r="FD40" s="48"/>
      <c r="FE40" s="48"/>
      <c r="FF40" s="48"/>
      <c r="FG40" s="49"/>
    </row>
    <row r="41" spans="1:185" s="9" customFormat="1" ht="28.5" customHeight="1" x14ac:dyDescent="0.25">
      <c r="A41" s="60" t="s">
        <v>76</v>
      </c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44" t="s">
        <v>77</v>
      </c>
      <c r="AR41" s="45"/>
      <c r="AS41" s="45"/>
      <c r="AT41" s="45"/>
      <c r="AU41" s="45"/>
      <c r="AV41" s="45"/>
      <c r="AW41" s="46"/>
      <c r="AX41" s="57" t="s">
        <v>36</v>
      </c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9"/>
      <c r="BL41" s="86">
        <f t="shared" si="3"/>
        <v>0.59560000000000002</v>
      </c>
      <c r="BM41" s="87"/>
      <c r="BN41" s="87"/>
      <c r="BO41" s="87"/>
      <c r="BP41" s="87"/>
      <c r="BQ41" s="87"/>
      <c r="BR41" s="87"/>
      <c r="BS41" s="87"/>
      <c r="BT41" s="87"/>
      <c r="BU41" s="87"/>
      <c r="BV41" s="87"/>
      <c r="BW41" s="87"/>
      <c r="BX41" s="87"/>
      <c r="BY41" s="87"/>
      <c r="BZ41" s="87"/>
      <c r="CA41" s="87"/>
      <c r="CB41" s="87"/>
      <c r="CC41" s="87"/>
      <c r="CD41" s="88"/>
      <c r="CE41" s="77">
        <f t="shared" si="0"/>
        <v>2321.2600000000002</v>
      </c>
      <c r="CF41" s="78"/>
      <c r="CG41" s="78"/>
      <c r="CH41" s="78"/>
      <c r="CI41" s="78"/>
      <c r="CJ41" s="78"/>
      <c r="CK41" s="78"/>
      <c r="CL41" s="78"/>
      <c r="CM41" s="78"/>
      <c r="CN41" s="78"/>
      <c r="CO41" s="78"/>
      <c r="CP41" s="78"/>
      <c r="CQ41" s="78"/>
      <c r="CR41" s="78"/>
      <c r="CS41" s="78"/>
      <c r="CT41" s="78"/>
      <c r="CU41" s="78"/>
      <c r="CV41" s="78"/>
      <c r="CW41" s="79"/>
      <c r="CX41" s="47" t="s">
        <v>18</v>
      </c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9"/>
      <c r="DK41" s="77">
        <f t="shared" si="1"/>
        <v>1382.5424560000001</v>
      </c>
      <c r="DL41" s="78"/>
      <c r="DM41" s="78"/>
      <c r="DN41" s="78"/>
      <c r="DO41" s="78"/>
      <c r="DP41" s="78"/>
      <c r="DQ41" s="78"/>
      <c r="DR41" s="78"/>
      <c r="DS41" s="78"/>
      <c r="DT41" s="78"/>
      <c r="DU41" s="78"/>
      <c r="DV41" s="78"/>
      <c r="DW41" s="78"/>
      <c r="DX41" s="47" t="s">
        <v>18</v>
      </c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9"/>
      <c r="EK41" s="77">
        <f t="shared" si="2"/>
        <v>1281607.1789148082</v>
      </c>
      <c r="EL41" s="78"/>
      <c r="EM41" s="78"/>
      <c r="EN41" s="78"/>
      <c r="EO41" s="78"/>
      <c r="EP41" s="78"/>
      <c r="EQ41" s="78"/>
      <c r="ER41" s="78"/>
      <c r="ES41" s="78"/>
      <c r="ET41" s="78"/>
      <c r="EU41" s="78"/>
      <c r="EV41" s="78"/>
      <c r="EW41" s="78"/>
      <c r="EX41" s="47" t="s">
        <v>18</v>
      </c>
      <c r="EY41" s="48"/>
      <c r="EZ41" s="48"/>
      <c r="FA41" s="48"/>
      <c r="FB41" s="48"/>
      <c r="FC41" s="48"/>
      <c r="FD41" s="48"/>
      <c r="FE41" s="48"/>
      <c r="FF41" s="48"/>
      <c r="FG41" s="49"/>
      <c r="FN41" s="9">
        <v>107000</v>
      </c>
    </row>
    <row r="42" spans="1:185" s="9" customFormat="1" ht="28.5" hidden="1" customHeight="1" x14ac:dyDescent="0.25">
      <c r="A42" s="41" t="s">
        <v>78</v>
      </c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3"/>
      <c r="AQ42" s="44" t="s">
        <v>79</v>
      </c>
      <c r="AR42" s="45"/>
      <c r="AS42" s="45"/>
      <c r="AT42" s="45"/>
      <c r="AU42" s="45"/>
      <c r="AV42" s="45"/>
      <c r="AW42" s="46"/>
      <c r="AX42" s="57" t="s">
        <v>47</v>
      </c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9"/>
      <c r="BL42" s="47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9"/>
      <c r="CE42" s="47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9"/>
      <c r="CX42" s="47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9"/>
      <c r="DK42" s="68"/>
      <c r="DL42" s="69"/>
      <c r="DM42" s="69"/>
      <c r="DN42" s="69"/>
      <c r="DO42" s="69"/>
      <c r="DP42" s="69"/>
      <c r="DQ42" s="69"/>
      <c r="DR42" s="69"/>
      <c r="DS42" s="69"/>
      <c r="DT42" s="69"/>
      <c r="DU42" s="69"/>
      <c r="DV42" s="69"/>
      <c r="DW42" s="70"/>
      <c r="DX42" s="47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9"/>
      <c r="EK42" s="74"/>
      <c r="EL42" s="75"/>
      <c r="EM42" s="75"/>
      <c r="EN42" s="75"/>
      <c r="EO42" s="75"/>
      <c r="EP42" s="75"/>
      <c r="EQ42" s="75"/>
      <c r="ER42" s="75"/>
      <c r="ES42" s="75"/>
      <c r="ET42" s="75"/>
      <c r="EU42" s="75"/>
      <c r="EV42" s="75"/>
      <c r="EW42" s="76"/>
      <c r="EX42" s="47"/>
      <c r="EY42" s="48"/>
      <c r="EZ42" s="48"/>
      <c r="FA42" s="48"/>
      <c r="FB42" s="48"/>
      <c r="FC42" s="48"/>
      <c r="FD42" s="48"/>
      <c r="FE42" s="48"/>
      <c r="FF42" s="48"/>
      <c r="FG42" s="49"/>
      <c r="FZ42" s="18"/>
    </row>
    <row r="43" spans="1:185" s="8" customFormat="1" ht="15" customHeight="1" x14ac:dyDescent="0.25">
      <c r="A43" s="60" t="s">
        <v>80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44" t="s">
        <v>81</v>
      </c>
      <c r="AR43" s="45"/>
      <c r="AS43" s="45"/>
      <c r="AT43" s="45"/>
      <c r="AU43" s="45"/>
      <c r="AV43" s="45"/>
      <c r="AW43" s="46"/>
      <c r="AX43" s="36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8"/>
      <c r="BL43" s="47" t="s">
        <v>18</v>
      </c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9"/>
      <c r="CE43" s="47" t="s">
        <v>18</v>
      </c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9"/>
      <c r="CX43" s="47" t="s">
        <v>18</v>
      </c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9"/>
      <c r="DK43" s="68">
        <f>+EK43/FZ45</f>
        <v>241.8298735804909</v>
      </c>
      <c r="DL43" s="69"/>
      <c r="DM43" s="69"/>
      <c r="DN43" s="69"/>
      <c r="DO43" s="69"/>
      <c r="DP43" s="69"/>
      <c r="DQ43" s="69"/>
      <c r="DR43" s="69"/>
      <c r="DS43" s="69"/>
      <c r="DT43" s="69"/>
      <c r="DU43" s="69"/>
      <c r="DV43" s="69"/>
      <c r="DW43" s="70"/>
      <c r="DX43" s="47" t="s">
        <v>18</v>
      </c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9"/>
      <c r="EK43" s="74">
        <v>224174.6</v>
      </c>
      <c r="EL43" s="75"/>
      <c r="EM43" s="75"/>
      <c r="EN43" s="75"/>
      <c r="EO43" s="75"/>
      <c r="EP43" s="75"/>
      <c r="EQ43" s="75"/>
      <c r="ER43" s="75"/>
      <c r="ES43" s="75"/>
      <c r="ET43" s="75"/>
      <c r="EU43" s="75"/>
      <c r="EV43" s="75"/>
      <c r="EW43" s="76"/>
      <c r="EX43" s="36" t="s">
        <v>18</v>
      </c>
      <c r="EY43" s="37"/>
      <c r="EZ43" s="37"/>
      <c r="FA43" s="37"/>
      <c r="FB43" s="37"/>
      <c r="FC43" s="37"/>
      <c r="FD43" s="37"/>
      <c r="FE43" s="37"/>
      <c r="FF43" s="37"/>
      <c r="FG43" s="38"/>
      <c r="FN43" s="8">
        <f>FN41/101</f>
        <v>1059.4059405940593</v>
      </c>
      <c r="FZ43" s="15"/>
      <c r="GA43" s="9"/>
      <c r="GB43" s="9"/>
      <c r="GC43" s="9"/>
    </row>
    <row r="44" spans="1:185" s="9" customFormat="1" ht="54.75" customHeight="1" x14ac:dyDescent="0.25">
      <c r="A44" s="60" t="s">
        <v>82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44" t="s">
        <v>83</v>
      </c>
      <c r="AR44" s="45"/>
      <c r="AS44" s="45"/>
      <c r="AT44" s="45"/>
      <c r="AU44" s="45"/>
      <c r="AV44" s="45"/>
      <c r="AW44" s="46"/>
      <c r="AX44" s="47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9"/>
      <c r="BL44" s="47" t="s">
        <v>18</v>
      </c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9"/>
      <c r="CE44" s="47" t="s">
        <v>18</v>
      </c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9"/>
      <c r="CX44" s="47" t="s">
        <v>18</v>
      </c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9"/>
      <c r="DK44" s="77">
        <f>+DK45+DK46+DK47+DK48+DK49+DK52</f>
        <v>15513.964440254465</v>
      </c>
      <c r="DL44" s="78"/>
      <c r="DM44" s="78"/>
      <c r="DN44" s="78"/>
      <c r="DO44" s="78"/>
      <c r="DP44" s="78"/>
      <c r="DQ44" s="78"/>
      <c r="DR44" s="78"/>
      <c r="DS44" s="78"/>
      <c r="DT44" s="78"/>
      <c r="DU44" s="78"/>
      <c r="DV44" s="78"/>
      <c r="DW44" s="78"/>
      <c r="DX44" s="47" t="s">
        <v>18</v>
      </c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9"/>
      <c r="EK44" s="77">
        <f>+EK45+EK46+EK47+EK48+EK49+EK52</f>
        <v>14381332.048111139</v>
      </c>
      <c r="EL44" s="78"/>
      <c r="EM44" s="78"/>
      <c r="EN44" s="78"/>
      <c r="EO44" s="78"/>
      <c r="EP44" s="78"/>
      <c r="EQ44" s="78"/>
      <c r="ER44" s="78"/>
      <c r="ES44" s="78"/>
      <c r="ET44" s="78"/>
      <c r="EU44" s="78"/>
      <c r="EV44" s="78"/>
      <c r="EW44" s="78"/>
      <c r="EX44" s="47"/>
      <c r="EY44" s="48"/>
      <c r="EZ44" s="48"/>
      <c r="FA44" s="48"/>
      <c r="FB44" s="48"/>
      <c r="FC44" s="48"/>
      <c r="FD44" s="48"/>
      <c r="FE44" s="48"/>
      <c r="FF44" s="48"/>
      <c r="FG44" s="49"/>
      <c r="FK44" s="17">
        <f>FK33-EK43</f>
        <v>13111400.800000001</v>
      </c>
      <c r="FN44" s="9">
        <f>FN41-FN43</f>
        <v>105940.59405940594</v>
      </c>
      <c r="FZ44" s="17"/>
    </row>
    <row r="45" spans="1:185" s="9" customFormat="1" ht="15" customHeight="1" x14ac:dyDescent="0.25">
      <c r="A45" s="60" t="s">
        <v>39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44" t="s">
        <v>84</v>
      </c>
      <c r="AR45" s="45"/>
      <c r="AS45" s="45"/>
      <c r="AT45" s="45"/>
      <c r="AU45" s="45"/>
      <c r="AV45" s="45"/>
      <c r="AW45" s="46"/>
      <c r="AX45" s="47" t="s">
        <v>21</v>
      </c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9"/>
      <c r="BL45" s="80">
        <f>+DK45/CE45</f>
        <v>0.29116509640313426</v>
      </c>
      <c r="BM45" s="81"/>
      <c r="BN45" s="81"/>
      <c r="BO45" s="81"/>
      <c r="BP45" s="81"/>
      <c r="BQ45" s="81"/>
      <c r="BR45" s="81"/>
      <c r="BS45" s="81"/>
      <c r="BT45" s="81"/>
      <c r="BU45" s="81"/>
      <c r="BV45" s="81"/>
      <c r="BW45" s="81"/>
      <c r="BX45" s="81"/>
      <c r="BY45" s="81"/>
      <c r="BZ45" s="81"/>
      <c r="CA45" s="81"/>
      <c r="CB45" s="81"/>
      <c r="CC45" s="81"/>
      <c r="CD45" s="82"/>
      <c r="CE45" s="77">
        <v>3890.48</v>
      </c>
      <c r="CF45" s="78"/>
      <c r="CG45" s="78"/>
      <c r="CH45" s="78"/>
      <c r="CI45" s="78"/>
      <c r="CJ45" s="78"/>
      <c r="CK45" s="78"/>
      <c r="CL45" s="78"/>
      <c r="CM45" s="78"/>
      <c r="CN45" s="78"/>
      <c r="CO45" s="78"/>
      <c r="CP45" s="78"/>
      <c r="CQ45" s="78"/>
      <c r="CR45" s="78"/>
      <c r="CS45" s="78"/>
      <c r="CT45" s="78"/>
      <c r="CU45" s="78"/>
      <c r="CV45" s="78"/>
      <c r="CW45" s="79"/>
      <c r="CX45" s="47" t="s">
        <v>18</v>
      </c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9"/>
      <c r="DK45" s="77">
        <f>+EK45/FZ45</f>
        <v>1132.7719842544657</v>
      </c>
      <c r="DL45" s="78"/>
      <c r="DM45" s="78"/>
      <c r="DN45" s="78"/>
      <c r="DO45" s="78"/>
      <c r="DP45" s="78"/>
      <c r="DQ45" s="78"/>
      <c r="DR45" s="78"/>
      <c r="DS45" s="78"/>
      <c r="DT45" s="78"/>
      <c r="DU45" s="78"/>
      <c r="DV45" s="78"/>
      <c r="DW45" s="78"/>
      <c r="DX45" s="47" t="s">
        <v>18</v>
      </c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9"/>
      <c r="EK45" s="77">
        <f>1190129.15-140057.45</f>
        <v>1050071.7</v>
      </c>
      <c r="EL45" s="78"/>
      <c r="EM45" s="78"/>
      <c r="EN45" s="78"/>
      <c r="EO45" s="78"/>
      <c r="EP45" s="78"/>
      <c r="EQ45" s="78"/>
      <c r="ER45" s="78"/>
      <c r="ES45" s="78"/>
      <c r="ET45" s="78"/>
      <c r="EU45" s="78"/>
      <c r="EV45" s="78"/>
      <c r="EW45" s="78"/>
      <c r="EX45" s="47" t="s">
        <v>18</v>
      </c>
      <c r="EY45" s="48"/>
      <c r="EZ45" s="48"/>
      <c r="FA45" s="48"/>
      <c r="FB45" s="48"/>
      <c r="FC45" s="48"/>
      <c r="FD45" s="48"/>
      <c r="FE45" s="48"/>
      <c r="FF45" s="48"/>
      <c r="FG45" s="49"/>
      <c r="FZ45" s="19">
        <v>926.99300000000005</v>
      </c>
    </row>
    <row r="46" spans="1:185" s="9" customFormat="1" ht="37.5" customHeight="1" x14ac:dyDescent="0.25">
      <c r="A46" s="60" t="s">
        <v>24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44" t="s">
        <v>85</v>
      </c>
      <c r="AR46" s="45"/>
      <c r="AS46" s="45"/>
      <c r="AT46" s="45"/>
      <c r="AU46" s="45"/>
      <c r="AV46" s="45"/>
      <c r="AW46" s="46"/>
      <c r="AX46" s="61" t="s">
        <v>26</v>
      </c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  <c r="BJ46" s="61"/>
      <c r="BK46" s="61"/>
      <c r="BL46" s="80">
        <v>2.4260000000000002</v>
      </c>
      <c r="BM46" s="81"/>
      <c r="BN46" s="81"/>
      <c r="BO46" s="81"/>
      <c r="BP46" s="81"/>
      <c r="BQ46" s="81"/>
      <c r="BR46" s="81"/>
      <c r="BS46" s="81"/>
      <c r="BT46" s="81"/>
      <c r="BU46" s="81"/>
      <c r="BV46" s="81"/>
      <c r="BW46" s="81"/>
      <c r="BX46" s="81"/>
      <c r="BY46" s="81"/>
      <c r="BZ46" s="81"/>
      <c r="CA46" s="81"/>
      <c r="CB46" s="81"/>
      <c r="CC46" s="81"/>
      <c r="CD46" s="82"/>
      <c r="CE46" s="83">
        <v>623.54999999999995</v>
      </c>
      <c r="CF46" s="84"/>
      <c r="CG46" s="84"/>
      <c r="CH46" s="84"/>
      <c r="CI46" s="84"/>
      <c r="CJ46" s="84"/>
      <c r="CK46" s="84"/>
      <c r="CL46" s="84"/>
      <c r="CM46" s="84"/>
      <c r="CN46" s="84"/>
      <c r="CO46" s="84"/>
      <c r="CP46" s="84"/>
      <c r="CQ46" s="84"/>
      <c r="CR46" s="84"/>
      <c r="CS46" s="84"/>
      <c r="CT46" s="84"/>
      <c r="CU46" s="84"/>
      <c r="CV46" s="84"/>
      <c r="CW46" s="85"/>
      <c r="CX46" s="47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9"/>
      <c r="DK46" s="68">
        <v>1512.73</v>
      </c>
      <c r="DL46" s="69"/>
      <c r="DM46" s="69"/>
      <c r="DN46" s="69"/>
      <c r="DO46" s="69"/>
      <c r="DP46" s="69"/>
      <c r="DQ46" s="69"/>
      <c r="DR46" s="69"/>
      <c r="DS46" s="69"/>
      <c r="DT46" s="69"/>
      <c r="DU46" s="69"/>
      <c r="DV46" s="69"/>
      <c r="DW46" s="70"/>
      <c r="DX46" s="47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9"/>
      <c r="EK46" s="74">
        <f>DK46*926.993</f>
        <v>1402290.1208900001</v>
      </c>
      <c r="EL46" s="75"/>
      <c r="EM46" s="75"/>
      <c r="EN46" s="75"/>
      <c r="EO46" s="75"/>
      <c r="EP46" s="75"/>
      <c r="EQ46" s="75"/>
      <c r="ER46" s="75"/>
      <c r="ES46" s="75"/>
      <c r="ET46" s="75"/>
      <c r="EU46" s="75"/>
      <c r="EV46" s="75"/>
      <c r="EW46" s="76"/>
      <c r="EX46" s="47"/>
      <c r="EY46" s="48"/>
      <c r="EZ46" s="48"/>
      <c r="FA46" s="48"/>
      <c r="FB46" s="48"/>
      <c r="FC46" s="48"/>
      <c r="FD46" s="48"/>
      <c r="FE46" s="48"/>
      <c r="FF46" s="48"/>
      <c r="FG46" s="49"/>
      <c r="FK46" s="17">
        <f>FK44-EK45-EK46-EK47-EK49-EK52</f>
        <v>2076281.7336388617</v>
      </c>
      <c r="FN46" s="17">
        <f>FK44-EK45-EK46-EK47-EK49-EK52</f>
        <v>2076281.7336388617</v>
      </c>
      <c r="FZ46" s="18"/>
    </row>
    <row r="47" spans="1:185" s="9" customFormat="1" ht="48.75" customHeight="1" x14ac:dyDescent="0.25">
      <c r="A47" s="60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44" t="s">
        <v>86</v>
      </c>
      <c r="AR47" s="45"/>
      <c r="AS47" s="45"/>
      <c r="AT47" s="45"/>
      <c r="AU47" s="45"/>
      <c r="AV47" s="45"/>
      <c r="AW47" s="46"/>
      <c r="AX47" s="61" t="s">
        <v>67</v>
      </c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80">
        <v>0.5</v>
      </c>
      <c r="BM47" s="81"/>
      <c r="BN47" s="81"/>
      <c r="BO47" s="81"/>
      <c r="BP47" s="81"/>
      <c r="BQ47" s="81"/>
      <c r="BR47" s="81"/>
      <c r="BS47" s="81"/>
      <c r="BT47" s="81"/>
      <c r="BU47" s="81"/>
      <c r="BV47" s="81"/>
      <c r="BW47" s="81"/>
      <c r="BX47" s="81"/>
      <c r="BY47" s="81"/>
      <c r="BZ47" s="81"/>
      <c r="CA47" s="81"/>
      <c r="CB47" s="81"/>
      <c r="CC47" s="81"/>
      <c r="CD47" s="82"/>
      <c r="CE47" s="83">
        <v>793.16</v>
      </c>
      <c r="CF47" s="84"/>
      <c r="CG47" s="84"/>
      <c r="CH47" s="84"/>
      <c r="CI47" s="84"/>
      <c r="CJ47" s="84"/>
      <c r="CK47" s="84"/>
      <c r="CL47" s="84"/>
      <c r="CM47" s="84"/>
      <c r="CN47" s="84"/>
      <c r="CO47" s="84"/>
      <c r="CP47" s="84"/>
      <c r="CQ47" s="84"/>
      <c r="CR47" s="84"/>
      <c r="CS47" s="84"/>
      <c r="CT47" s="84"/>
      <c r="CU47" s="84"/>
      <c r="CV47" s="84"/>
      <c r="CW47" s="85"/>
      <c r="CX47" s="47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9"/>
      <c r="DK47" s="77">
        <f>+BL47*CE47</f>
        <v>396.58</v>
      </c>
      <c r="DL47" s="78"/>
      <c r="DM47" s="78"/>
      <c r="DN47" s="78"/>
      <c r="DO47" s="78"/>
      <c r="DP47" s="78"/>
      <c r="DQ47" s="78"/>
      <c r="DR47" s="78"/>
      <c r="DS47" s="78"/>
      <c r="DT47" s="78"/>
      <c r="DU47" s="78"/>
      <c r="DV47" s="78"/>
      <c r="DW47" s="78"/>
      <c r="DX47" s="47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9"/>
      <c r="EK47" s="77">
        <f>+DK47*$FZ$45</f>
        <v>367626.88394000003</v>
      </c>
      <c r="EL47" s="78"/>
      <c r="EM47" s="78"/>
      <c r="EN47" s="78"/>
      <c r="EO47" s="78"/>
      <c r="EP47" s="78"/>
      <c r="EQ47" s="78"/>
      <c r="ER47" s="78"/>
      <c r="ES47" s="78"/>
      <c r="ET47" s="78"/>
      <c r="EU47" s="78"/>
      <c r="EV47" s="78"/>
      <c r="EW47" s="78"/>
      <c r="EX47" s="47"/>
      <c r="EY47" s="48"/>
      <c r="EZ47" s="48"/>
      <c r="FA47" s="48"/>
      <c r="FB47" s="48"/>
      <c r="FC47" s="48"/>
      <c r="FD47" s="48"/>
      <c r="FE47" s="48"/>
      <c r="FF47" s="48"/>
      <c r="FG47" s="49"/>
      <c r="FN47" s="18">
        <f>EK43-81342.2</f>
        <v>142832.40000000002</v>
      </c>
      <c r="FZ47" s="18"/>
    </row>
    <row r="48" spans="1:185" s="9" customFormat="1" ht="15" customHeight="1" x14ac:dyDescent="0.25">
      <c r="A48" s="60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44" t="s">
        <v>87</v>
      </c>
      <c r="AR48" s="45"/>
      <c r="AS48" s="45"/>
      <c r="AT48" s="45"/>
      <c r="AU48" s="45"/>
      <c r="AV48" s="45"/>
      <c r="AW48" s="46"/>
      <c r="AX48" s="61" t="s">
        <v>28</v>
      </c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  <c r="BJ48" s="61"/>
      <c r="BK48" s="61"/>
      <c r="BL48" s="80">
        <v>1.98</v>
      </c>
      <c r="BM48" s="81"/>
      <c r="BN48" s="81"/>
      <c r="BO48" s="81"/>
      <c r="BP48" s="81"/>
      <c r="BQ48" s="81"/>
      <c r="BR48" s="81"/>
      <c r="BS48" s="81"/>
      <c r="BT48" s="81"/>
      <c r="BU48" s="81"/>
      <c r="BV48" s="81"/>
      <c r="BW48" s="81"/>
      <c r="BX48" s="81"/>
      <c r="BY48" s="81"/>
      <c r="BZ48" s="81"/>
      <c r="CA48" s="81"/>
      <c r="CB48" s="81"/>
      <c r="CC48" s="81"/>
      <c r="CD48" s="82"/>
      <c r="CE48" s="77">
        <v>1823.11</v>
      </c>
      <c r="CF48" s="78"/>
      <c r="CG48" s="78"/>
      <c r="CH48" s="78"/>
      <c r="CI48" s="78"/>
      <c r="CJ48" s="78"/>
      <c r="CK48" s="78"/>
      <c r="CL48" s="78"/>
      <c r="CM48" s="78"/>
      <c r="CN48" s="78"/>
      <c r="CO48" s="78"/>
      <c r="CP48" s="78"/>
      <c r="CQ48" s="78"/>
      <c r="CR48" s="78"/>
      <c r="CS48" s="78"/>
      <c r="CT48" s="78"/>
      <c r="CU48" s="78"/>
      <c r="CV48" s="78"/>
      <c r="CW48" s="79"/>
      <c r="CX48" s="47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9"/>
      <c r="DK48" s="77">
        <f>3609.75</f>
        <v>3609.75</v>
      </c>
      <c r="DL48" s="78"/>
      <c r="DM48" s="78"/>
      <c r="DN48" s="78"/>
      <c r="DO48" s="78"/>
      <c r="DP48" s="78"/>
      <c r="DQ48" s="78"/>
      <c r="DR48" s="78"/>
      <c r="DS48" s="78"/>
      <c r="DT48" s="78"/>
      <c r="DU48" s="78"/>
      <c r="DV48" s="78"/>
      <c r="DW48" s="78"/>
      <c r="DX48" s="47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9"/>
      <c r="EK48" s="77">
        <f>+DK48*$FZ$45</f>
        <v>3346212.9817500003</v>
      </c>
      <c r="EL48" s="78"/>
      <c r="EM48" s="78"/>
      <c r="EN48" s="78"/>
      <c r="EO48" s="78"/>
      <c r="EP48" s="78"/>
      <c r="EQ48" s="78"/>
      <c r="ER48" s="78"/>
      <c r="ES48" s="78"/>
      <c r="ET48" s="78"/>
      <c r="EU48" s="78"/>
      <c r="EV48" s="78"/>
      <c r="EW48" s="78"/>
      <c r="EX48" s="47"/>
      <c r="EY48" s="48"/>
      <c r="EZ48" s="48"/>
      <c r="FA48" s="48"/>
      <c r="FB48" s="48"/>
      <c r="FC48" s="48"/>
      <c r="FD48" s="48"/>
      <c r="FE48" s="48"/>
      <c r="FF48" s="48"/>
      <c r="FG48" s="49"/>
    </row>
    <row r="49" spans="1:170" s="9" customFormat="1" ht="24.75" customHeight="1" x14ac:dyDescent="0.25">
      <c r="A49" s="60" t="s">
        <v>88</v>
      </c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44" t="s">
        <v>89</v>
      </c>
      <c r="AR49" s="45"/>
      <c r="AS49" s="45"/>
      <c r="AT49" s="45"/>
      <c r="AU49" s="45"/>
      <c r="AV49" s="45"/>
      <c r="AW49" s="46"/>
      <c r="AX49" s="57" t="s">
        <v>33</v>
      </c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9"/>
      <c r="BL49" s="80">
        <v>0.18099999999999999</v>
      </c>
      <c r="BM49" s="81"/>
      <c r="BN49" s="81"/>
      <c r="BO49" s="81"/>
      <c r="BP49" s="81"/>
      <c r="BQ49" s="81"/>
      <c r="BR49" s="81"/>
      <c r="BS49" s="81"/>
      <c r="BT49" s="81"/>
      <c r="BU49" s="81"/>
      <c r="BV49" s="81"/>
      <c r="BW49" s="81"/>
      <c r="BX49" s="81"/>
      <c r="BY49" s="81"/>
      <c r="BZ49" s="81"/>
      <c r="CA49" s="81"/>
      <c r="CB49" s="81"/>
      <c r="CC49" s="81"/>
      <c r="CD49" s="82"/>
      <c r="CE49" s="77">
        <v>41323.01</v>
      </c>
      <c r="CF49" s="78"/>
      <c r="CG49" s="78"/>
      <c r="CH49" s="78"/>
      <c r="CI49" s="78"/>
      <c r="CJ49" s="78"/>
      <c r="CK49" s="78"/>
      <c r="CL49" s="78"/>
      <c r="CM49" s="78"/>
      <c r="CN49" s="78"/>
      <c r="CO49" s="78"/>
      <c r="CP49" s="78"/>
      <c r="CQ49" s="78"/>
      <c r="CR49" s="78"/>
      <c r="CS49" s="78"/>
      <c r="CT49" s="78"/>
      <c r="CU49" s="78"/>
      <c r="CV49" s="78"/>
      <c r="CW49" s="79"/>
      <c r="CX49" s="47" t="s">
        <v>18</v>
      </c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9"/>
      <c r="DK49" s="77">
        <v>7479.59</v>
      </c>
      <c r="DL49" s="78"/>
      <c r="DM49" s="78"/>
      <c r="DN49" s="78"/>
      <c r="DO49" s="78"/>
      <c r="DP49" s="78"/>
      <c r="DQ49" s="78"/>
      <c r="DR49" s="78"/>
      <c r="DS49" s="78"/>
      <c r="DT49" s="78"/>
      <c r="DU49" s="78"/>
      <c r="DV49" s="78"/>
      <c r="DW49" s="78"/>
      <c r="DX49" s="47" t="s">
        <v>18</v>
      </c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9"/>
      <c r="EK49" s="74">
        <v>6933523.1826163307</v>
      </c>
      <c r="EL49" s="75"/>
      <c r="EM49" s="75"/>
      <c r="EN49" s="75"/>
      <c r="EO49" s="75"/>
      <c r="EP49" s="75"/>
      <c r="EQ49" s="75"/>
      <c r="ER49" s="75"/>
      <c r="ES49" s="75"/>
      <c r="ET49" s="75"/>
      <c r="EU49" s="75"/>
      <c r="EV49" s="75"/>
      <c r="EW49" s="76"/>
      <c r="EX49" s="47" t="s">
        <v>18</v>
      </c>
      <c r="EY49" s="48"/>
      <c r="EZ49" s="48"/>
      <c r="FA49" s="48"/>
      <c r="FB49" s="48"/>
      <c r="FC49" s="48"/>
      <c r="FD49" s="48"/>
      <c r="FE49" s="48"/>
      <c r="FF49" s="48"/>
      <c r="FG49" s="49"/>
      <c r="FN49" s="9">
        <v>592369.9</v>
      </c>
    </row>
    <row r="50" spans="1:170" s="9" customFormat="1" ht="26.25" customHeight="1" x14ac:dyDescent="0.25">
      <c r="A50" s="41" t="s">
        <v>90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3"/>
      <c r="AQ50" s="44" t="s">
        <v>91</v>
      </c>
      <c r="AR50" s="45"/>
      <c r="AS50" s="45"/>
      <c r="AT50" s="45"/>
      <c r="AU50" s="45"/>
      <c r="AV50" s="45"/>
      <c r="AW50" s="46"/>
      <c r="AX50" s="47" t="s">
        <v>47</v>
      </c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9"/>
      <c r="BL50" s="47">
        <v>2.8000000000000001E-2</v>
      </c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9"/>
      <c r="CE50" s="77">
        <v>2847.44</v>
      </c>
      <c r="CF50" s="78"/>
      <c r="CG50" s="78"/>
      <c r="CH50" s="78"/>
      <c r="CI50" s="78"/>
      <c r="CJ50" s="78"/>
      <c r="CK50" s="78"/>
      <c r="CL50" s="78"/>
      <c r="CM50" s="78"/>
      <c r="CN50" s="78"/>
      <c r="CO50" s="78"/>
      <c r="CP50" s="78"/>
      <c r="CQ50" s="78"/>
      <c r="CR50" s="78"/>
      <c r="CS50" s="78"/>
      <c r="CT50" s="78"/>
      <c r="CU50" s="78"/>
      <c r="CV50" s="78"/>
      <c r="CW50" s="79"/>
      <c r="CX50" s="47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9"/>
      <c r="DK50" s="68">
        <f>+BL50*CE50</f>
        <v>79.728319999999997</v>
      </c>
      <c r="DL50" s="69"/>
      <c r="DM50" s="69"/>
      <c r="DN50" s="69"/>
      <c r="DO50" s="69"/>
      <c r="DP50" s="69"/>
      <c r="DQ50" s="69"/>
      <c r="DR50" s="69"/>
      <c r="DS50" s="69"/>
      <c r="DT50" s="69"/>
      <c r="DU50" s="69"/>
      <c r="DV50" s="69"/>
      <c r="DW50" s="70"/>
      <c r="DX50" s="47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9"/>
      <c r="EK50" s="74">
        <f>+DK50*$FZ$45</f>
        <v>73907.594541760001</v>
      </c>
      <c r="EL50" s="75"/>
      <c r="EM50" s="75"/>
      <c r="EN50" s="75"/>
      <c r="EO50" s="75"/>
      <c r="EP50" s="75"/>
      <c r="EQ50" s="75"/>
      <c r="ER50" s="75"/>
      <c r="ES50" s="75"/>
      <c r="ET50" s="75"/>
      <c r="EU50" s="75"/>
      <c r="EV50" s="75"/>
      <c r="EW50" s="76"/>
      <c r="EX50" s="47"/>
      <c r="EY50" s="48"/>
      <c r="EZ50" s="48"/>
      <c r="FA50" s="48"/>
      <c r="FB50" s="48"/>
      <c r="FC50" s="48"/>
      <c r="FD50" s="48"/>
      <c r="FE50" s="48"/>
      <c r="FF50" s="48"/>
      <c r="FG50" s="49"/>
    </row>
    <row r="51" spans="1:170" s="9" customFormat="1" ht="31.5" customHeight="1" x14ac:dyDescent="0.25">
      <c r="A51" s="41" t="s">
        <v>92</v>
      </c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3"/>
      <c r="AQ51" s="44" t="s">
        <v>93</v>
      </c>
      <c r="AR51" s="45"/>
      <c r="AS51" s="45"/>
      <c r="AT51" s="45"/>
      <c r="AU51" s="45"/>
      <c r="AV51" s="45"/>
      <c r="AW51" s="46"/>
      <c r="AX51" s="57" t="s">
        <v>33</v>
      </c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9"/>
      <c r="BL51" s="47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9"/>
      <c r="CE51" s="77"/>
      <c r="CF51" s="78"/>
      <c r="CG51" s="78"/>
      <c r="CH51" s="78"/>
      <c r="CI51" s="78"/>
      <c r="CJ51" s="78"/>
      <c r="CK51" s="78"/>
      <c r="CL51" s="78"/>
      <c r="CM51" s="78"/>
      <c r="CN51" s="78"/>
      <c r="CO51" s="78"/>
      <c r="CP51" s="78"/>
      <c r="CQ51" s="78"/>
      <c r="CR51" s="78"/>
      <c r="CS51" s="78"/>
      <c r="CT51" s="78"/>
      <c r="CU51" s="78"/>
      <c r="CV51" s="78"/>
      <c r="CW51" s="79"/>
      <c r="CX51" s="47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9"/>
      <c r="DK51" s="68">
        <f>+EK51/FZ45</f>
        <v>237.07197357477347</v>
      </c>
      <c r="DL51" s="69"/>
      <c r="DM51" s="69"/>
      <c r="DN51" s="69"/>
      <c r="DO51" s="69"/>
      <c r="DP51" s="69"/>
      <c r="DQ51" s="69"/>
      <c r="DR51" s="69"/>
      <c r="DS51" s="69"/>
      <c r="DT51" s="69"/>
      <c r="DU51" s="69"/>
      <c r="DV51" s="69"/>
      <c r="DW51" s="70"/>
      <c r="DX51" s="47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9"/>
      <c r="EK51" s="74">
        <f>190728.8+29035.26</f>
        <v>219764.06</v>
      </c>
      <c r="EL51" s="75"/>
      <c r="EM51" s="75"/>
      <c r="EN51" s="75"/>
      <c r="EO51" s="75"/>
      <c r="EP51" s="75"/>
      <c r="EQ51" s="75"/>
      <c r="ER51" s="75"/>
      <c r="ES51" s="75"/>
      <c r="ET51" s="75"/>
      <c r="EU51" s="75"/>
      <c r="EV51" s="75"/>
      <c r="EW51" s="76"/>
      <c r="EX51" s="47"/>
      <c r="EY51" s="48"/>
      <c r="EZ51" s="48"/>
      <c r="FA51" s="48"/>
      <c r="FB51" s="48"/>
      <c r="FC51" s="48"/>
      <c r="FD51" s="48"/>
      <c r="FE51" s="48"/>
      <c r="FF51" s="48"/>
      <c r="FG51" s="49"/>
    </row>
    <row r="52" spans="1:170" s="9" customFormat="1" ht="28.5" customHeight="1" x14ac:dyDescent="0.25">
      <c r="A52" s="60" t="s">
        <v>34</v>
      </c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44" t="s">
        <v>94</v>
      </c>
      <c r="AR52" s="45"/>
      <c r="AS52" s="45"/>
      <c r="AT52" s="45"/>
      <c r="AU52" s="45"/>
      <c r="AV52" s="45"/>
      <c r="AW52" s="46"/>
      <c r="AX52" s="57" t="s">
        <v>36</v>
      </c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9"/>
      <c r="BL52" s="65">
        <v>0.59560000000000002</v>
      </c>
      <c r="BM52" s="66"/>
      <c r="BN52" s="66"/>
      <c r="BO52" s="66"/>
      <c r="BP52" s="66"/>
      <c r="BQ52" s="66"/>
      <c r="BR52" s="66"/>
      <c r="BS52" s="66"/>
      <c r="BT52" s="66"/>
      <c r="BU52" s="66"/>
      <c r="BV52" s="66"/>
      <c r="BW52" s="66"/>
      <c r="BX52" s="66"/>
      <c r="BY52" s="66"/>
      <c r="BZ52" s="66"/>
      <c r="CA52" s="66"/>
      <c r="CB52" s="66"/>
      <c r="CC52" s="66"/>
      <c r="CD52" s="67"/>
      <c r="CE52" s="68">
        <v>2321.2600000000002</v>
      </c>
      <c r="CF52" s="69"/>
      <c r="CG52" s="69"/>
      <c r="CH52" s="69"/>
      <c r="CI52" s="69"/>
      <c r="CJ52" s="69"/>
      <c r="CK52" s="69"/>
      <c r="CL52" s="69"/>
      <c r="CM52" s="69"/>
      <c r="CN52" s="69"/>
      <c r="CO52" s="69"/>
      <c r="CP52" s="69"/>
      <c r="CQ52" s="69"/>
      <c r="CR52" s="69"/>
      <c r="CS52" s="69"/>
      <c r="CT52" s="69"/>
      <c r="CU52" s="69"/>
      <c r="CV52" s="69"/>
      <c r="CW52" s="70"/>
      <c r="CX52" s="47" t="s">
        <v>18</v>
      </c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9"/>
      <c r="DK52" s="68">
        <f>+BL52*CE52</f>
        <v>1382.5424560000001</v>
      </c>
      <c r="DL52" s="69"/>
      <c r="DM52" s="69"/>
      <c r="DN52" s="69"/>
      <c r="DO52" s="69"/>
      <c r="DP52" s="69"/>
      <c r="DQ52" s="69"/>
      <c r="DR52" s="69"/>
      <c r="DS52" s="69"/>
      <c r="DT52" s="69"/>
      <c r="DU52" s="69"/>
      <c r="DV52" s="69"/>
      <c r="DW52" s="70"/>
      <c r="DX52" s="47" t="s">
        <v>18</v>
      </c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9"/>
      <c r="EK52" s="74">
        <f>DK52*926.993</f>
        <v>1281607.1789148082</v>
      </c>
      <c r="EL52" s="75"/>
      <c r="EM52" s="75"/>
      <c r="EN52" s="75"/>
      <c r="EO52" s="75"/>
      <c r="EP52" s="75"/>
      <c r="EQ52" s="75"/>
      <c r="ER52" s="75"/>
      <c r="ES52" s="75"/>
      <c r="ET52" s="75"/>
      <c r="EU52" s="75"/>
      <c r="EV52" s="75"/>
      <c r="EW52" s="76"/>
      <c r="EX52" s="47" t="s">
        <v>18</v>
      </c>
      <c r="EY52" s="48"/>
      <c r="EZ52" s="48"/>
      <c r="FA52" s="48"/>
      <c r="FB52" s="48"/>
      <c r="FC52" s="48"/>
      <c r="FD52" s="48"/>
      <c r="FE52" s="48"/>
      <c r="FF52" s="48"/>
      <c r="FG52" s="49"/>
      <c r="FN52" s="9">
        <f>FN49/101</f>
        <v>5865.0485148514854</v>
      </c>
    </row>
    <row r="53" spans="1:170" s="9" customFormat="1" ht="28.5" customHeight="1" x14ac:dyDescent="0.25">
      <c r="A53" s="60" t="s">
        <v>95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44" t="s">
        <v>96</v>
      </c>
      <c r="AR53" s="45"/>
      <c r="AS53" s="45"/>
      <c r="AT53" s="45"/>
      <c r="AU53" s="45"/>
      <c r="AV53" s="45"/>
      <c r="AW53" s="46"/>
      <c r="AX53" s="47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9"/>
      <c r="BL53" s="36" t="s">
        <v>18</v>
      </c>
      <c r="BM53" s="37"/>
      <c r="BN53" s="37"/>
      <c r="BO53" s="37"/>
      <c r="BP53" s="37"/>
      <c r="BQ53" s="37"/>
      <c r="BR53" s="37"/>
      <c r="BS53" s="37"/>
      <c r="BT53" s="37"/>
      <c r="BU53" s="37"/>
      <c r="BV53" s="37"/>
      <c r="BW53" s="37"/>
      <c r="BX53" s="37"/>
      <c r="BY53" s="37"/>
      <c r="BZ53" s="37"/>
      <c r="CA53" s="37"/>
      <c r="CB53" s="37"/>
      <c r="CC53" s="37"/>
      <c r="CD53" s="38"/>
      <c r="CE53" s="36" t="s">
        <v>18</v>
      </c>
      <c r="CF53" s="37"/>
      <c r="CG53" s="37"/>
      <c r="CH53" s="37"/>
      <c r="CI53" s="37"/>
      <c r="CJ53" s="37"/>
      <c r="CK53" s="37"/>
      <c r="CL53" s="37"/>
      <c r="CM53" s="37"/>
      <c r="CN53" s="37"/>
      <c r="CO53" s="37"/>
      <c r="CP53" s="37"/>
      <c r="CQ53" s="37"/>
      <c r="CR53" s="37"/>
      <c r="CS53" s="37"/>
      <c r="CT53" s="37"/>
      <c r="CU53" s="37"/>
      <c r="CV53" s="37"/>
      <c r="CW53" s="38"/>
      <c r="CX53" s="36" t="s">
        <v>18</v>
      </c>
      <c r="CY53" s="37"/>
      <c r="CZ53" s="37"/>
      <c r="DA53" s="37"/>
      <c r="DB53" s="37"/>
      <c r="DC53" s="37"/>
      <c r="DD53" s="37"/>
      <c r="DE53" s="37"/>
      <c r="DF53" s="37"/>
      <c r="DG53" s="37"/>
      <c r="DH53" s="37"/>
      <c r="DI53" s="37"/>
      <c r="DJ53" s="38"/>
      <c r="DK53" s="47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9"/>
      <c r="DX53" s="36" t="s">
        <v>18</v>
      </c>
      <c r="DY53" s="37"/>
      <c r="DZ53" s="37"/>
      <c r="EA53" s="37"/>
      <c r="EB53" s="37"/>
      <c r="EC53" s="37"/>
      <c r="ED53" s="37"/>
      <c r="EE53" s="37"/>
      <c r="EF53" s="37"/>
      <c r="EG53" s="37"/>
      <c r="EH53" s="37"/>
      <c r="EI53" s="37"/>
      <c r="EJ53" s="38"/>
      <c r="EK53" s="71">
        <f>+EK54+EK55+EK56+EK57+EK58+EK61</f>
        <v>140057.45000000001</v>
      </c>
      <c r="EL53" s="72"/>
      <c r="EM53" s="72"/>
      <c r="EN53" s="72"/>
      <c r="EO53" s="72"/>
      <c r="EP53" s="72"/>
      <c r="EQ53" s="72"/>
      <c r="ER53" s="72"/>
      <c r="ES53" s="72"/>
      <c r="ET53" s="72"/>
      <c r="EU53" s="72"/>
      <c r="EV53" s="72"/>
      <c r="EW53" s="73"/>
      <c r="EX53" s="47"/>
      <c r="EY53" s="48"/>
      <c r="EZ53" s="48"/>
      <c r="FA53" s="48"/>
      <c r="FB53" s="48"/>
      <c r="FC53" s="48"/>
      <c r="FD53" s="48"/>
      <c r="FE53" s="48"/>
      <c r="FF53" s="48"/>
      <c r="FG53" s="49"/>
      <c r="FN53" s="9">
        <f>FN49-FN52</f>
        <v>586504.85148514854</v>
      </c>
    </row>
    <row r="54" spans="1:170" s="9" customFormat="1" ht="15" customHeight="1" x14ac:dyDescent="0.25">
      <c r="A54" s="60" t="s">
        <v>39</v>
      </c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44" t="s">
        <v>97</v>
      </c>
      <c r="AR54" s="45"/>
      <c r="AS54" s="45"/>
      <c r="AT54" s="45"/>
      <c r="AU54" s="45"/>
      <c r="AV54" s="45"/>
      <c r="AW54" s="46"/>
      <c r="AX54" s="47" t="s">
        <v>21</v>
      </c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9"/>
      <c r="BL54" s="65">
        <f>+DK54/CE54</f>
        <v>3.8835291848382504E-2</v>
      </c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6"/>
      <c r="CA54" s="66"/>
      <c r="CB54" s="66"/>
      <c r="CC54" s="66"/>
      <c r="CD54" s="67"/>
      <c r="CE54" s="68">
        <v>3890.48</v>
      </c>
      <c r="CF54" s="69"/>
      <c r="CG54" s="69"/>
      <c r="CH54" s="69"/>
      <c r="CI54" s="69"/>
      <c r="CJ54" s="69"/>
      <c r="CK54" s="69"/>
      <c r="CL54" s="69"/>
      <c r="CM54" s="69"/>
      <c r="CN54" s="69"/>
      <c r="CO54" s="69"/>
      <c r="CP54" s="69"/>
      <c r="CQ54" s="69"/>
      <c r="CR54" s="69"/>
      <c r="CS54" s="69"/>
      <c r="CT54" s="69"/>
      <c r="CU54" s="69"/>
      <c r="CV54" s="69"/>
      <c r="CW54" s="70"/>
      <c r="CX54" s="47" t="s">
        <v>18</v>
      </c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9"/>
      <c r="DK54" s="68">
        <f>+EK54/FZ45</f>
        <v>151.08792623029515</v>
      </c>
      <c r="DL54" s="69"/>
      <c r="DM54" s="69"/>
      <c r="DN54" s="69"/>
      <c r="DO54" s="69"/>
      <c r="DP54" s="69"/>
      <c r="DQ54" s="69"/>
      <c r="DR54" s="69"/>
      <c r="DS54" s="69"/>
      <c r="DT54" s="69"/>
      <c r="DU54" s="69"/>
      <c r="DV54" s="69"/>
      <c r="DW54" s="70"/>
      <c r="DX54" s="47" t="s">
        <v>18</v>
      </c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9"/>
      <c r="EK54" s="71">
        <v>140057.45000000001</v>
      </c>
      <c r="EL54" s="72"/>
      <c r="EM54" s="72"/>
      <c r="EN54" s="72"/>
      <c r="EO54" s="72"/>
      <c r="EP54" s="72"/>
      <c r="EQ54" s="72"/>
      <c r="ER54" s="72"/>
      <c r="ES54" s="72"/>
      <c r="ET54" s="72"/>
      <c r="EU54" s="72"/>
      <c r="EV54" s="72"/>
      <c r="EW54" s="73"/>
      <c r="EX54" s="47" t="s">
        <v>18</v>
      </c>
      <c r="EY54" s="48"/>
      <c r="EZ54" s="48"/>
      <c r="FA54" s="48"/>
      <c r="FB54" s="48"/>
      <c r="FC54" s="48"/>
      <c r="FD54" s="48"/>
      <c r="FE54" s="48"/>
      <c r="FF54" s="48"/>
      <c r="FG54" s="49"/>
    </row>
    <row r="55" spans="1:170" s="9" customFormat="1" ht="37.5" customHeight="1" x14ac:dyDescent="0.25">
      <c r="A55" s="60" t="s">
        <v>24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44" t="s">
        <v>98</v>
      </c>
      <c r="AR55" s="45"/>
      <c r="AS55" s="45"/>
      <c r="AT55" s="45"/>
      <c r="AU55" s="45"/>
      <c r="AV55" s="45"/>
      <c r="AW55" s="46"/>
      <c r="AX55" s="61" t="s">
        <v>99</v>
      </c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2"/>
      <c r="BM55" s="63"/>
      <c r="BN55" s="63"/>
      <c r="BO55" s="63"/>
      <c r="BP55" s="63"/>
      <c r="BQ55" s="63"/>
      <c r="BR55" s="63"/>
      <c r="BS55" s="63"/>
      <c r="BT55" s="63"/>
      <c r="BU55" s="63"/>
      <c r="BV55" s="63"/>
      <c r="BW55" s="63"/>
      <c r="BX55" s="63"/>
      <c r="BY55" s="63"/>
      <c r="BZ55" s="63"/>
      <c r="CA55" s="63"/>
      <c r="CB55" s="63"/>
      <c r="CC55" s="63"/>
      <c r="CD55" s="64"/>
      <c r="CE55" s="47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9"/>
      <c r="CX55" s="47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9"/>
      <c r="DK55" s="47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9"/>
      <c r="DX55" s="47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9"/>
      <c r="EK55" s="47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9"/>
      <c r="EX55" s="47"/>
      <c r="EY55" s="48"/>
      <c r="EZ55" s="48"/>
      <c r="FA55" s="48"/>
      <c r="FB55" s="48"/>
      <c r="FC55" s="48"/>
      <c r="FD55" s="48"/>
      <c r="FE55" s="48"/>
      <c r="FF55" s="48"/>
      <c r="FG55" s="49"/>
      <c r="FN55" s="9">
        <f>12536498.3+FN53</f>
        <v>13123003.151485149</v>
      </c>
    </row>
    <row r="56" spans="1:170" s="9" customFormat="1" ht="48.75" customHeight="1" x14ac:dyDescent="0.25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44" t="s">
        <v>100</v>
      </c>
      <c r="AR56" s="45"/>
      <c r="AS56" s="45"/>
      <c r="AT56" s="45"/>
      <c r="AU56" s="45"/>
      <c r="AV56" s="45"/>
      <c r="AW56" s="46"/>
      <c r="AX56" s="61" t="s">
        <v>67</v>
      </c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2"/>
      <c r="BM56" s="63"/>
      <c r="BN56" s="63"/>
      <c r="BO56" s="63"/>
      <c r="BP56" s="63"/>
      <c r="BQ56" s="63"/>
      <c r="BR56" s="63"/>
      <c r="BS56" s="63"/>
      <c r="BT56" s="63"/>
      <c r="BU56" s="63"/>
      <c r="BV56" s="63"/>
      <c r="BW56" s="63"/>
      <c r="BX56" s="63"/>
      <c r="BY56" s="63"/>
      <c r="BZ56" s="63"/>
      <c r="CA56" s="63"/>
      <c r="CB56" s="63"/>
      <c r="CC56" s="63"/>
      <c r="CD56" s="64"/>
      <c r="CE56" s="47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9"/>
      <c r="CX56" s="47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9"/>
      <c r="DK56" s="47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9"/>
      <c r="DX56" s="47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9"/>
      <c r="EK56" s="47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9"/>
      <c r="EX56" s="47"/>
      <c r="EY56" s="48"/>
      <c r="EZ56" s="48"/>
      <c r="FA56" s="48"/>
      <c r="FB56" s="48"/>
      <c r="FC56" s="48"/>
      <c r="FD56" s="48"/>
      <c r="FE56" s="48"/>
      <c r="FF56" s="48"/>
      <c r="FG56" s="49"/>
      <c r="FN56" s="17">
        <f>FK33-EK43</f>
        <v>13111400.800000001</v>
      </c>
    </row>
    <row r="57" spans="1:170" s="9" customFormat="1" ht="15" customHeight="1" x14ac:dyDescent="0.25">
      <c r="A57" s="60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44" t="s">
        <v>101</v>
      </c>
      <c r="AR57" s="45"/>
      <c r="AS57" s="45"/>
      <c r="AT57" s="45"/>
      <c r="AU57" s="45"/>
      <c r="AV57" s="45"/>
      <c r="AW57" s="46"/>
      <c r="AX57" s="61" t="s">
        <v>28</v>
      </c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  <c r="BJ57" s="61"/>
      <c r="BK57" s="61"/>
      <c r="BL57" s="62"/>
      <c r="BM57" s="63"/>
      <c r="BN57" s="63"/>
      <c r="BO57" s="63"/>
      <c r="BP57" s="63"/>
      <c r="BQ57" s="63"/>
      <c r="BR57" s="63"/>
      <c r="BS57" s="63"/>
      <c r="BT57" s="63"/>
      <c r="BU57" s="63"/>
      <c r="BV57" s="63"/>
      <c r="BW57" s="63"/>
      <c r="BX57" s="63"/>
      <c r="BY57" s="63"/>
      <c r="BZ57" s="63"/>
      <c r="CA57" s="63"/>
      <c r="CB57" s="63"/>
      <c r="CC57" s="63"/>
      <c r="CD57" s="64"/>
      <c r="CE57" s="47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9"/>
      <c r="CX57" s="47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9"/>
      <c r="DK57" s="47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9"/>
      <c r="DX57" s="47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9"/>
      <c r="EK57" s="47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9"/>
      <c r="EX57" s="47"/>
      <c r="EY57" s="48"/>
      <c r="EZ57" s="48"/>
      <c r="FA57" s="48"/>
      <c r="FB57" s="48"/>
      <c r="FC57" s="48"/>
      <c r="FD57" s="48"/>
      <c r="FE57" s="48"/>
      <c r="FF57" s="48"/>
      <c r="FG57" s="49"/>
      <c r="FN57" s="17">
        <f>FN56-EK44</f>
        <v>-1269931.2481111381</v>
      </c>
    </row>
    <row r="58" spans="1:170" s="9" customFormat="1" ht="15" customHeight="1" x14ac:dyDescent="0.25">
      <c r="A58" s="60" t="s">
        <v>102</v>
      </c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44" t="s">
        <v>103</v>
      </c>
      <c r="AR58" s="45"/>
      <c r="AS58" s="45"/>
      <c r="AT58" s="45"/>
      <c r="AU58" s="45"/>
      <c r="AV58" s="45"/>
      <c r="AW58" s="46"/>
      <c r="AX58" s="47" t="s">
        <v>47</v>
      </c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9"/>
      <c r="BL58" s="47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9"/>
      <c r="CE58" s="47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9"/>
      <c r="CX58" s="36" t="s">
        <v>18</v>
      </c>
      <c r="CY58" s="37"/>
      <c r="CZ58" s="37"/>
      <c r="DA58" s="37"/>
      <c r="DB58" s="37"/>
      <c r="DC58" s="37"/>
      <c r="DD58" s="37"/>
      <c r="DE58" s="37"/>
      <c r="DF58" s="37"/>
      <c r="DG58" s="37"/>
      <c r="DH58" s="37"/>
      <c r="DI58" s="37"/>
      <c r="DJ58" s="38"/>
      <c r="DK58" s="47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9"/>
      <c r="DX58" s="36" t="s">
        <v>18</v>
      </c>
      <c r="DY58" s="37"/>
      <c r="DZ58" s="37"/>
      <c r="EA58" s="37"/>
      <c r="EB58" s="37"/>
      <c r="EC58" s="37"/>
      <c r="ED58" s="37"/>
      <c r="EE58" s="37"/>
      <c r="EF58" s="37"/>
      <c r="EG58" s="37"/>
      <c r="EH58" s="37"/>
      <c r="EI58" s="37"/>
      <c r="EJ58" s="38"/>
      <c r="EK58" s="47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9"/>
      <c r="EX58" s="36" t="s">
        <v>18</v>
      </c>
      <c r="EY58" s="37"/>
      <c r="EZ58" s="37"/>
      <c r="FA58" s="37"/>
      <c r="FB58" s="37"/>
      <c r="FC58" s="37"/>
      <c r="FD58" s="37"/>
      <c r="FE58" s="37"/>
      <c r="FF58" s="37"/>
      <c r="FG58" s="38"/>
    </row>
    <row r="59" spans="1:170" s="9" customFormat="1" ht="22.5" customHeight="1" x14ac:dyDescent="0.25">
      <c r="A59" s="41" t="s">
        <v>90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3"/>
      <c r="AQ59" s="44" t="s">
        <v>104</v>
      </c>
      <c r="AR59" s="45"/>
      <c r="AS59" s="45"/>
      <c r="AT59" s="45"/>
      <c r="AU59" s="45"/>
      <c r="AV59" s="45"/>
      <c r="AW59" s="46"/>
      <c r="AX59" s="47" t="s">
        <v>47</v>
      </c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9"/>
      <c r="BL59" s="20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2"/>
      <c r="CE59" s="20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2"/>
      <c r="CX59" s="10"/>
      <c r="CY59" s="11"/>
      <c r="CZ59" s="11"/>
      <c r="DA59" s="11"/>
      <c r="DB59" s="11"/>
      <c r="DC59" s="11"/>
      <c r="DD59" s="11"/>
      <c r="DE59" s="11"/>
      <c r="DF59" s="11"/>
      <c r="DG59" s="11"/>
      <c r="DH59" s="11"/>
      <c r="DI59" s="11"/>
      <c r="DJ59" s="12"/>
      <c r="DK59" s="20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2"/>
      <c r="DX59" s="10"/>
      <c r="DY59" s="11"/>
      <c r="DZ59" s="11"/>
      <c r="EA59" s="11"/>
      <c r="EB59" s="11"/>
      <c r="EC59" s="11"/>
      <c r="ED59" s="11"/>
      <c r="EE59" s="11"/>
      <c r="EF59" s="11"/>
      <c r="EG59" s="11"/>
      <c r="EH59" s="11"/>
      <c r="EI59" s="11"/>
      <c r="EJ59" s="12"/>
      <c r="EK59" s="20"/>
      <c r="EL59" s="21"/>
      <c r="EM59" s="21"/>
      <c r="EN59" s="21"/>
      <c r="EO59" s="21"/>
      <c r="EP59" s="21"/>
      <c r="EQ59" s="21"/>
      <c r="ER59" s="21"/>
      <c r="ES59" s="21"/>
      <c r="ET59" s="21"/>
      <c r="EU59" s="21"/>
      <c r="EV59" s="21"/>
      <c r="EW59" s="22"/>
      <c r="EX59" s="10"/>
      <c r="EY59" s="11"/>
      <c r="EZ59" s="11"/>
      <c r="FA59" s="11"/>
      <c r="FB59" s="11"/>
      <c r="FC59" s="11"/>
      <c r="FD59" s="11"/>
      <c r="FE59" s="11"/>
      <c r="FF59" s="11"/>
      <c r="FG59" s="12"/>
    </row>
    <row r="60" spans="1:170" s="9" customFormat="1" ht="27" customHeight="1" x14ac:dyDescent="0.25">
      <c r="A60" s="41" t="s">
        <v>92</v>
      </c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3"/>
      <c r="AQ60" s="44" t="s">
        <v>105</v>
      </c>
      <c r="AR60" s="45"/>
      <c r="AS60" s="45"/>
      <c r="AT60" s="45"/>
      <c r="AU60" s="45"/>
      <c r="AV60" s="45"/>
      <c r="AW60" s="46"/>
      <c r="AX60" s="57" t="s">
        <v>33</v>
      </c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9"/>
      <c r="BL60" s="20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2"/>
      <c r="CE60" s="20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2"/>
      <c r="CX60" s="10"/>
      <c r="CY60" s="11"/>
      <c r="CZ60" s="11"/>
      <c r="DA60" s="11"/>
      <c r="DB60" s="11"/>
      <c r="DC60" s="11"/>
      <c r="DD60" s="11"/>
      <c r="DE60" s="11"/>
      <c r="DF60" s="11"/>
      <c r="DG60" s="11"/>
      <c r="DH60" s="11"/>
      <c r="DI60" s="11"/>
      <c r="DJ60" s="12"/>
      <c r="DK60" s="20"/>
      <c r="DL60" s="21"/>
      <c r="DM60" s="21"/>
      <c r="DN60" s="21"/>
      <c r="DO60" s="21"/>
      <c r="DP60" s="21"/>
      <c r="DQ60" s="21"/>
      <c r="DR60" s="21"/>
      <c r="DS60" s="21"/>
      <c r="DT60" s="21"/>
      <c r="DU60" s="21"/>
      <c r="DV60" s="21"/>
      <c r="DW60" s="22"/>
      <c r="DX60" s="10"/>
      <c r="DY60" s="11"/>
      <c r="DZ60" s="11"/>
      <c r="EA60" s="11"/>
      <c r="EB60" s="11"/>
      <c r="EC60" s="11"/>
      <c r="ED60" s="11"/>
      <c r="EE60" s="11"/>
      <c r="EF60" s="11"/>
      <c r="EG60" s="11"/>
      <c r="EH60" s="11"/>
      <c r="EI60" s="11"/>
      <c r="EJ60" s="12"/>
      <c r="EK60" s="20"/>
      <c r="EL60" s="21"/>
      <c r="EM60" s="21"/>
      <c r="EN60" s="21"/>
      <c r="EO60" s="21"/>
      <c r="EP60" s="21"/>
      <c r="EQ60" s="21"/>
      <c r="ER60" s="21"/>
      <c r="ES60" s="21"/>
      <c r="ET60" s="21"/>
      <c r="EU60" s="21"/>
      <c r="EV60" s="21"/>
      <c r="EW60" s="22"/>
      <c r="EX60" s="10"/>
      <c r="EY60" s="11"/>
      <c r="EZ60" s="11"/>
      <c r="FA60" s="11"/>
      <c r="FB60" s="11"/>
      <c r="FC60" s="11"/>
      <c r="FD60" s="11"/>
      <c r="FE60" s="11"/>
      <c r="FF60" s="11"/>
      <c r="FG60" s="12"/>
    </row>
    <row r="61" spans="1:170" s="9" customFormat="1" ht="28.5" customHeight="1" x14ac:dyDescent="0.25">
      <c r="A61" s="60" t="s">
        <v>34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44" t="s">
        <v>106</v>
      </c>
      <c r="AR61" s="45"/>
      <c r="AS61" s="45"/>
      <c r="AT61" s="45"/>
      <c r="AU61" s="45"/>
      <c r="AV61" s="45"/>
      <c r="AW61" s="46"/>
      <c r="AX61" s="57" t="s">
        <v>36</v>
      </c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9"/>
      <c r="BL61" s="47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9"/>
      <c r="CE61" s="47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9"/>
      <c r="CX61" s="36" t="s">
        <v>18</v>
      </c>
      <c r="CY61" s="37"/>
      <c r="CZ61" s="37"/>
      <c r="DA61" s="37"/>
      <c r="DB61" s="37"/>
      <c r="DC61" s="37"/>
      <c r="DD61" s="37"/>
      <c r="DE61" s="37"/>
      <c r="DF61" s="37"/>
      <c r="DG61" s="37"/>
      <c r="DH61" s="37"/>
      <c r="DI61" s="37"/>
      <c r="DJ61" s="38"/>
      <c r="DK61" s="47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9"/>
      <c r="DX61" s="36" t="s">
        <v>18</v>
      </c>
      <c r="DY61" s="37"/>
      <c r="DZ61" s="37"/>
      <c r="EA61" s="37"/>
      <c r="EB61" s="37"/>
      <c r="EC61" s="37"/>
      <c r="ED61" s="37"/>
      <c r="EE61" s="37"/>
      <c r="EF61" s="37"/>
      <c r="EG61" s="37"/>
      <c r="EH61" s="37"/>
      <c r="EI61" s="37"/>
      <c r="EJ61" s="38"/>
      <c r="EK61" s="47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9"/>
      <c r="EX61" s="36" t="s">
        <v>18</v>
      </c>
      <c r="EY61" s="37"/>
      <c r="EZ61" s="37"/>
      <c r="FA61" s="37"/>
      <c r="FB61" s="37"/>
      <c r="FC61" s="37"/>
      <c r="FD61" s="37"/>
      <c r="FE61" s="37"/>
      <c r="FF61" s="37"/>
      <c r="FG61" s="38"/>
    </row>
    <row r="62" spans="1:170" s="9" customFormat="1" ht="28.5" customHeight="1" x14ac:dyDescent="0.25">
      <c r="A62" s="41" t="s">
        <v>107</v>
      </c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3"/>
      <c r="AQ62" s="44" t="s">
        <v>108</v>
      </c>
      <c r="AR62" s="45"/>
      <c r="AS62" s="45"/>
      <c r="AT62" s="45"/>
      <c r="AU62" s="45"/>
      <c r="AV62" s="45"/>
      <c r="AW62" s="46"/>
      <c r="AX62" s="47" t="s">
        <v>47</v>
      </c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9"/>
      <c r="BL62" s="20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2"/>
      <c r="CE62" s="20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2"/>
      <c r="CX62" s="10"/>
      <c r="CY62" s="11"/>
      <c r="CZ62" s="11"/>
      <c r="DA62" s="11"/>
      <c r="DB62" s="11"/>
      <c r="DC62" s="11"/>
      <c r="DD62" s="11"/>
      <c r="DE62" s="11"/>
      <c r="DF62" s="11"/>
      <c r="DG62" s="11"/>
      <c r="DH62" s="11"/>
      <c r="DI62" s="11"/>
      <c r="DJ62" s="12"/>
      <c r="DK62" s="20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2"/>
      <c r="DX62" s="10"/>
      <c r="DY62" s="11"/>
      <c r="DZ62" s="11"/>
      <c r="EA62" s="11"/>
      <c r="EB62" s="11"/>
      <c r="EC62" s="11"/>
      <c r="ED62" s="11"/>
      <c r="EE62" s="11"/>
      <c r="EF62" s="11"/>
      <c r="EG62" s="11"/>
      <c r="EH62" s="11"/>
      <c r="EI62" s="11"/>
      <c r="EJ62" s="12"/>
      <c r="EK62" s="20"/>
      <c r="EL62" s="21"/>
      <c r="EM62" s="21"/>
      <c r="EN62" s="21"/>
      <c r="EO62" s="21"/>
      <c r="EP62" s="21"/>
      <c r="EQ62" s="21"/>
      <c r="ER62" s="21"/>
      <c r="ES62" s="21"/>
      <c r="ET62" s="21"/>
      <c r="EU62" s="21"/>
      <c r="EV62" s="21"/>
      <c r="EW62" s="22"/>
      <c r="EX62" s="10"/>
      <c r="EY62" s="11"/>
      <c r="EZ62" s="11"/>
      <c r="FA62" s="11"/>
      <c r="FB62" s="11"/>
      <c r="FC62" s="11"/>
      <c r="FD62" s="11"/>
      <c r="FE62" s="11"/>
      <c r="FF62" s="11"/>
      <c r="FG62" s="12"/>
    </row>
    <row r="63" spans="1:170" s="8" customFormat="1" ht="17.25" customHeight="1" x14ac:dyDescent="0.25">
      <c r="A63" s="50" t="s">
        <v>109</v>
      </c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1" t="s">
        <v>110</v>
      </c>
      <c r="AR63" s="52"/>
      <c r="AS63" s="52"/>
      <c r="AT63" s="52"/>
      <c r="AU63" s="52"/>
      <c r="AV63" s="52"/>
      <c r="AW63" s="53"/>
      <c r="AX63" s="36"/>
      <c r="AY63" s="37"/>
      <c r="AZ63" s="37"/>
      <c r="BA63" s="37"/>
      <c r="BB63" s="37"/>
      <c r="BC63" s="37"/>
      <c r="BD63" s="37"/>
      <c r="BE63" s="37"/>
      <c r="BF63" s="37"/>
      <c r="BG63" s="37"/>
      <c r="BH63" s="37"/>
      <c r="BI63" s="37"/>
      <c r="BJ63" s="37"/>
      <c r="BK63" s="38"/>
      <c r="BL63" s="36" t="s">
        <v>18</v>
      </c>
      <c r="BM63" s="37"/>
      <c r="BN63" s="37"/>
      <c r="BO63" s="37"/>
      <c r="BP63" s="37"/>
      <c r="BQ63" s="37"/>
      <c r="BR63" s="37"/>
      <c r="BS63" s="37"/>
      <c r="BT63" s="37"/>
      <c r="BU63" s="37"/>
      <c r="BV63" s="37"/>
      <c r="BW63" s="37"/>
      <c r="BX63" s="37"/>
      <c r="BY63" s="37"/>
      <c r="BZ63" s="37"/>
      <c r="CA63" s="37"/>
      <c r="CB63" s="37"/>
      <c r="CC63" s="37"/>
      <c r="CD63" s="38"/>
      <c r="CE63" s="36" t="s">
        <v>18</v>
      </c>
      <c r="CF63" s="37"/>
      <c r="CG63" s="37"/>
      <c r="CH63" s="37"/>
      <c r="CI63" s="37"/>
      <c r="CJ63" s="37"/>
      <c r="CK63" s="37"/>
      <c r="CL63" s="37"/>
      <c r="CM63" s="37"/>
      <c r="CN63" s="37"/>
      <c r="CO63" s="37"/>
      <c r="CP63" s="37"/>
      <c r="CQ63" s="37"/>
      <c r="CR63" s="37"/>
      <c r="CS63" s="37"/>
      <c r="CT63" s="37"/>
      <c r="CU63" s="37"/>
      <c r="CV63" s="37"/>
      <c r="CW63" s="38"/>
      <c r="CX63" s="54">
        <f>CX12+CX28</f>
        <v>5877.7108360820157</v>
      </c>
      <c r="CY63" s="55"/>
      <c r="CZ63" s="55"/>
      <c r="DA63" s="55"/>
      <c r="DB63" s="55"/>
      <c r="DC63" s="55"/>
      <c r="DD63" s="55"/>
      <c r="DE63" s="55"/>
      <c r="DF63" s="55"/>
      <c r="DG63" s="55"/>
      <c r="DH63" s="55"/>
      <c r="DI63" s="55"/>
      <c r="DJ63" s="56"/>
      <c r="DK63" s="33">
        <f>DK33</f>
        <v>15906.882240065252</v>
      </c>
      <c r="DL63" s="34"/>
      <c r="DM63" s="34"/>
      <c r="DN63" s="34"/>
      <c r="DO63" s="34"/>
      <c r="DP63" s="34"/>
      <c r="DQ63" s="34"/>
      <c r="DR63" s="34"/>
      <c r="DS63" s="34"/>
      <c r="DT63" s="34"/>
      <c r="DU63" s="34"/>
      <c r="DV63" s="34"/>
      <c r="DW63" s="35"/>
      <c r="DX63" s="33">
        <f>DX12+DX28</f>
        <v>5080835.27128</v>
      </c>
      <c r="DY63" s="34"/>
      <c r="DZ63" s="34"/>
      <c r="EA63" s="34"/>
      <c r="EB63" s="34"/>
      <c r="EC63" s="34"/>
      <c r="ED63" s="34"/>
      <c r="EE63" s="34"/>
      <c r="EF63" s="34"/>
      <c r="EG63" s="34"/>
      <c r="EH63" s="34"/>
      <c r="EI63" s="34"/>
      <c r="EJ63" s="35"/>
      <c r="EK63" s="33">
        <f>EK33</f>
        <v>14745564.09811114</v>
      </c>
      <c r="EL63" s="34"/>
      <c r="EM63" s="34"/>
      <c r="EN63" s="34"/>
      <c r="EO63" s="34"/>
      <c r="EP63" s="34"/>
      <c r="EQ63" s="34"/>
      <c r="ER63" s="34"/>
      <c r="ES63" s="34"/>
      <c r="ET63" s="34"/>
      <c r="EU63" s="34"/>
      <c r="EV63" s="34"/>
      <c r="EW63" s="35"/>
      <c r="EX63" s="36">
        <v>100</v>
      </c>
      <c r="EY63" s="37"/>
      <c r="EZ63" s="37"/>
      <c r="FA63" s="37"/>
      <c r="FB63" s="37"/>
      <c r="FC63" s="37"/>
      <c r="FD63" s="37"/>
      <c r="FE63" s="37"/>
      <c r="FF63" s="37"/>
      <c r="FG63" s="38"/>
    </row>
    <row r="64" spans="1:170" ht="3" customHeight="1" x14ac:dyDescent="0.25"/>
    <row r="65" spans="1:173" s="7" customFormat="1" ht="24" customHeight="1" x14ac:dyDescent="0.2">
      <c r="A65" s="39" t="s">
        <v>111</v>
      </c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40"/>
      <c r="BS65" s="40"/>
      <c r="BT65" s="40"/>
      <c r="BU65" s="40"/>
      <c r="BV65" s="40"/>
      <c r="BW65" s="40"/>
      <c r="BX65" s="40"/>
      <c r="BY65" s="40"/>
      <c r="BZ65" s="40"/>
      <c r="CA65" s="40"/>
      <c r="CB65" s="40"/>
      <c r="CC65" s="40"/>
      <c r="CD65" s="40"/>
      <c r="CE65" s="40"/>
      <c r="CF65" s="40"/>
      <c r="CG65" s="40"/>
      <c r="CH65" s="40"/>
      <c r="CI65" s="40"/>
      <c r="CJ65" s="40"/>
      <c r="CK65" s="40"/>
      <c r="CL65" s="40"/>
      <c r="CM65" s="40"/>
      <c r="CN65" s="40"/>
      <c r="CO65" s="40"/>
      <c r="CP65" s="40"/>
      <c r="CQ65" s="40"/>
      <c r="CR65" s="40"/>
      <c r="CS65" s="40"/>
      <c r="CT65" s="40"/>
      <c r="CU65" s="40"/>
      <c r="CV65" s="40"/>
      <c r="CW65" s="40"/>
      <c r="CX65" s="40"/>
      <c r="CY65" s="40"/>
      <c r="CZ65" s="40"/>
      <c r="DA65" s="40"/>
      <c r="DB65" s="40"/>
      <c r="DC65" s="40"/>
      <c r="DD65" s="40"/>
      <c r="DE65" s="40"/>
      <c r="DF65" s="40"/>
      <c r="DG65" s="40"/>
      <c r="DH65" s="40"/>
      <c r="DI65" s="40"/>
      <c r="DJ65" s="40"/>
      <c r="DK65" s="40"/>
      <c r="DL65" s="40"/>
      <c r="DM65" s="40"/>
      <c r="DN65" s="40"/>
      <c r="DO65" s="40"/>
      <c r="DP65" s="40"/>
      <c r="DQ65" s="40"/>
      <c r="DR65" s="40"/>
      <c r="DS65" s="40"/>
      <c r="DT65" s="40"/>
      <c r="DU65" s="40"/>
      <c r="DV65" s="40"/>
      <c r="DW65" s="40"/>
      <c r="DX65" s="40"/>
      <c r="DY65" s="40"/>
      <c r="DZ65" s="40"/>
      <c r="EA65" s="40"/>
      <c r="EB65" s="40"/>
      <c r="EC65" s="40"/>
      <c r="ED65" s="40"/>
      <c r="EE65" s="40"/>
      <c r="EF65" s="40"/>
      <c r="EG65" s="40"/>
      <c r="EH65" s="40"/>
      <c r="EI65" s="40"/>
      <c r="EJ65" s="40"/>
      <c r="EK65" s="40"/>
      <c r="EL65" s="40"/>
      <c r="EM65" s="40"/>
      <c r="EN65" s="40"/>
      <c r="EO65" s="40"/>
      <c r="EP65" s="40"/>
      <c r="EQ65" s="40"/>
      <c r="ER65" s="40"/>
      <c r="ES65" s="40"/>
      <c r="ET65" s="40"/>
      <c r="EU65" s="40"/>
      <c r="EV65" s="40"/>
      <c r="EW65" s="40"/>
      <c r="EX65" s="40"/>
      <c r="EY65" s="40"/>
      <c r="EZ65" s="40"/>
      <c r="FA65" s="40"/>
      <c r="FB65" s="40"/>
      <c r="FC65" s="40"/>
      <c r="FD65" s="40"/>
      <c r="FE65" s="40"/>
      <c r="FF65" s="40"/>
      <c r="FG65" s="40"/>
      <c r="FH65" s="40"/>
    </row>
    <row r="66" spans="1:173" s="7" customFormat="1" ht="24" customHeight="1" x14ac:dyDescent="0.3">
      <c r="A66" s="39" t="s">
        <v>112</v>
      </c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0"/>
      <c r="BK66" s="40"/>
      <c r="BL66" s="40"/>
      <c r="BM66" s="40"/>
      <c r="BN66" s="40"/>
      <c r="BO66" s="40"/>
      <c r="BP66" s="40"/>
      <c r="BQ66" s="40"/>
      <c r="BR66" s="40"/>
      <c r="BS66" s="40"/>
      <c r="BT66" s="40"/>
      <c r="BU66" s="40"/>
      <c r="BV66" s="40"/>
      <c r="BW66" s="40"/>
      <c r="BX66" s="40"/>
      <c r="BY66" s="40"/>
      <c r="BZ66" s="40"/>
      <c r="CA66" s="40"/>
      <c r="CB66" s="40"/>
      <c r="CC66" s="40"/>
      <c r="CD66" s="40"/>
      <c r="CE66" s="40"/>
      <c r="CF66" s="40"/>
      <c r="CG66" s="40"/>
      <c r="CH66" s="40"/>
      <c r="CI66" s="40"/>
      <c r="CJ66" s="40"/>
      <c r="CK66" s="40"/>
      <c r="CL66" s="40"/>
      <c r="CM66" s="40"/>
      <c r="CN66" s="40"/>
      <c r="CO66" s="40"/>
      <c r="CP66" s="40"/>
      <c r="CQ66" s="40"/>
      <c r="CR66" s="40"/>
      <c r="CS66" s="40"/>
      <c r="CT66" s="40"/>
      <c r="CU66" s="40"/>
      <c r="CV66" s="40"/>
      <c r="CW66" s="40"/>
      <c r="CX66" s="40"/>
      <c r="CY66" s="40"/>
      <c r="CZ66" s="40"/>
      <c r="DA66" s="40"/>
      <c r="DB66" s="40"/>
      <c r="DC66" s="40"/>
      <c r="DD66" s="40"/>
      <c r="DE66" s="40"/>
      <c r="DF66" s="40"/>
      <c r="DG66" s="40"/>
      <c r="DH66" s="40"/>
      <c r="DI66" s="40"/>
      <c r="DJ66" s="40"/>
      <c r="DK66" s="40"/>
      <c r="DL66" s="40"/>
      <c r="DM66" s="40"/>
      <c r="DN66" s="40"/>
      <c r="DO66" s="40"/>
      <c r="DP66" s="40"/>
      <c r="DQ66" s="40"/>
      <c r="DR66" s="40"/>
      <c r="DS66" s="40"/>
      <c r="DT66" s="40"/>
      <c r="DU66" s="40"/>
      <c r="DV66" s="40"/>
      <c r="DW66" s="40"/>
      <c r="DX66" s="40"/>
      <c r="DY66" s="40"/>
      <c r="DZ66" s="40"/>
      <c r="EA66" s="40"/>
      <c r="EB66" s="40"/>
      <c r="EC66" s="40"/>
      <c r="ED66" s="40"/>
      <c r="EE66" s="40"/>
      <c r="EF66" s="40"/>
      <c r="EG66" s="40"/>
      <c r="EH66" s="40"/>
      <c r="EI66" s="40"/>
      <c r="EJ66" s="40"/>
      <c r="EK66" s="40"/>
      <c r="EL66" s="40"/>
      <c r="EM66" s="40"/>
      <c r="EN66" s="40"/>
      <c r="EO66" s="40"/>
      <c r="EP66" s="40"/>
      <c r="EQ66" s="40"/>
      <c r="ER66" s="40"/>
      <c r="ES66" s="40"/>
      <c r="ET66" s="40"/>
      <c r="EU66" s="40"/>
      <c r="EV66" s="40"/>
      <c r="EW66" s="40"/>
      <c r="EX66" s="40"/>
      <c r="EY66" s="40"/>
      <c r="EZ66" s="40"/>
      <c r="FA66" s="40"/>
      <c r="FB66" s="40"/>
      <c r="FC66" s="40"/>
      <c r="FD66" s="40"/>
      <c r="FE66" s="40"/>
      <c r="FF66" s="40"/>
      <c r="FG66" s="40"/>
      <c r="FH66" s="40"/>
      <c r="FK66" s="31"/>
      <c r="FL66" s="31"/>
      <c r="FM66" s="31"/>
      <c r="FN66" s="31"/>
      <c r="FO66" s="31"/>
      <c r="FP66" s="31"/>
      <c r="FQ66" s="31"/>
    </row>
    <row r="67" spans="1:173" s="7" customFormat="1" ht="12.75" customHeight="1" x14ac:dyDescent="0.2">
      <c r="A67" s="23" t="s">
        <v>113</v>
      </c>
    </row>
    <row r="68" spans="1:173" ht="18.75" x14ac:dyDescent="0.3">
      <c r="A68" s="1" t="s">
        <v>114</v>
      </c>
      <c r="FK68" s="32" t="s">
        <v>115</v>
      </c>
      <c r="FL68" s="32"/>
      <c r="FM68" s="32"/>
      <c r="FN68" s="32"/>
      <c r="FO68" s="32"/>
      <c r="FP68" s="32"/>
      <c r="FQ68" s="32"/>
    </row>
  </sheetData>
  <mergeCells count="526">
    <mergeCell ref="CM1:FI1"/>
    <mergeCell ref="A3:FH3"/>
    <mergeCell ref="A4:FH4"/>
    <mergeCell ref="A5:FH5"/>
    <mergeCell ref="A8:AP10"/>
    <mergeCell ref="AQ8:AW10"/>
    <mergeCell ref="AX8:BK10"/>
    <mergeCell ref="BL8:CD10"/>
    <mergeCell ref="CE8:CW10"/>
    <mergeCell ref="CX8:DW8"/>
    <mergeCell ref="DX8:FG8"/>
    <mergeCell ref="CX9:DW9"/>
    <mergeCell ref="DX9:EW9"/>
    <mergeCell ref="EX9:FG10"/>
    <mergeCell ref="CX10:DJ10"/>
    <mergeCell ref="DK10:DW10"/>
    <mergeCell ref="DX10:EJ10"/>
    <mergeCell ref="EK10:EW10"/>
    <mergeCell ref="DK11:DW11"/>
    <mergeCell ref="DX11:EJ11"/>
    <mergeCell ref="EK11:EW11"/>
    <mergeCell ref="EX11:FG11"/>
    <mergeCell ref="A12:AP12"/>
    <mergeCell ref="AQ12:AW12"/>
    <mergeCell ref="AX12:BK12"/>
    <mergeCell ref="BL12:CD12"/>
    <mergeCell ref="CE12:CW12"/>
    <mergeCell ref="CX12:DJ12"/>
    <mergeCell ref="A11:AP11"/>
    <mergeCell ref="AQ11:AW11"/>
    <mergeCell ref="AX11:BK11"/>
    <mergeCell ref="BL11:CD11"/>
    <mergeCell ref="CE11:CW11"/>
    <mergeCell ref="CX11:DJ11"/>
    <mergeCell ref="DK12:DW12"/>
    <mergeCell ref="DX12:EJ12"/>
    <mergeCell ref="EK12:EW12"/>
    <mergeCell ref="EX12:FG12"/>
    <mergeCell ref="EX13:FG13"/>
    <mergeCell ref="A14:AP14"/>
    <mergeCell ref="AQ14:AW14"/>
    <mergeCell ref="AX14:BK14"/>
    <mergeCell ref="BL14:CD14"/>
    <mergeCell ref="CE14:CW14"/>
    <mergeCell ref="CX14:DJ14"/>
    <mergeCell ref="DK14:DW14"/>
    <mergeCell ref="DX14:EJ14"/>
    <mergeCell ref="EK14:EW14"/>
    <mergeCell ref="EX14:FG14"/>
    <mergeCell ref="A13:AP13"/>
    <mergeCell ref="AQ13:AW13"/>
    <mergeCell ref="AX13:BK13"/>
    <mergeCell ref="BL13:CD13"/>
    <mergeCell ref="CE13:CW13"/>
    <mergeCell ref="CX13:DJ13"/>
    <mergeCell ref="DK13:DW13"/>
    <mergeCell ref="DX13:EJ13"/>
    <mergeCell ref="EK13:EW13"/>
    <mergeCell ref="CE16:CW16"/>
    <mergeCell ref="CX16:DJ16"/>
    <mergeCell ref="DK16:DW16"/>
    <mergeCell ref="DX16:EJ16"/>
    <mergeCell ref="EK16:EW16"/>
    <mergeCell ref="EX16:FG16"/>
    <mergeCell ref="AQ15:AW15"/>
    <mergeCell ref="AX15:BK15"/>
    <mergeCell ref="BL15:CD15"/>
    <mergeCell ref="CE15:CW15"/>
    <mergeCell ref="CX15:DJ15"/>
    <mergeCell ref="DK15:DW15"/>
    <mergeCell ref="DX15:EJ15"/>
    <mergeCell ref="EK15:EW15"/>
    <mergeCell ref="EX17:FG17"/>
    <mergeCell ref="A18:AP18"/>
    <mergeCell ref="AQ18:AW18"/>
    <mergeCell ref="AX18:BK18"/>
    <mergeCell ref="BL18:CD18"/>
    <mergeCell ref="CE18:CW18"/>
    <mergeCell ref="CX18:DJ18"/>
    <mergeCell ref="DK18:DW18"/>
    <mergeCell ref="DX18:EJ18"/>
    <mergeCell ref="EK18:EW18"/>
    <mergeCell ref="EX18:FG18"/>
    <mergeCell ref="A15:AP17"/>
    <mergeCell ref="AQ17:AW17"/>
    <mergeCell ref="AX17:BK17"/>
    <mergeCell ref="BL17:CD17"/>
    <mergeCell ref="CE17:CW17"/>
    <mergeCell ref="CX17:DJ17"/>
    <mergeCell ref="DK17:DW17"/>
    <mergeCell ref="DX17:EJ17"/>
    <mergeCell ref="EK17:EW17"/>
    <mergeCell ref="EX15:FG15"/>
    <mergeCell ref="AQ16:AW16"/>
    <mergeCell ref="AX16:BK16"/>
    <mergeCell ref="BL16:CD16"/>
    <mergeCell ref="EX19:FG19"/>
    <mergeCell ref="A20:AP20"/>
    <mergeCell ref="AQ20:AW20"/>
    <mergeCell ref="AX20:BK20"/>
    <mergeCell ref="BL20:CD20"/>
    <mergeCell ref="CE20:CW20"/>
    <mergeCell ref="CX20:DJ20"/>
    <mergeCell ref="DK20:DW20"/>
    <mergeCell ref="DX20:EJ20"/>
    <mergeCell ref="EK20:EW20"/>
    <mergeCell ref="EX20:FG20"/>
    <mergeCell ref="A19:AP19"/>
    <mergeCell ref="AQ19:AW19"/>
    <mergeCell ref="AX19:BK19"/>
    <mergeCell ref="BL19:CD19"/>
    <mergeCell ref="CE19:CW19"/>
    <mergeCell ref="CX19:DJ19"/>
    <mergeCell ref="DK19:DW19"/>
    <mergeCell ref="DX19:EJ19"/>
    <mergeCell ref="EK19:EW19"/>
    <mergeCell ref="EX21:FG21"/>
    <mergeCell ref="A22:AP22"/>
    <mergeCell ref="AQ22:AW22"/>
    <mergeCell ref="AX22:BK22"/>
    <mergeCell ref="BL22:CD22"/>
    <mergeCell ref="CE22:CW22"/>
    <mergeCell ref="CX22:DJ22"/>
    <mergeCell ref="DK22:DW22"/>
    <mergeCell ref="DX22:EJ22"/>
    <mergeCell ref="EK22:EW22"/>
    <mergeCell ref="EX22:FG22"/>
    <mergeCell ref="A21:AP21"/>
    <mergeCell ref="AQ21:AW21"/>
    <mergeCell ref="AX21:BK21"/>
    <mergeCell ref="BL21:CD21"/>
    <mergeCell ref="CE21:CW21"/>
    <mergeCell ref="CX21:DJ21"/>
    <mergeCell ref="DK21:DW21"/>
    <mergeCell ref="DX21:EJ21"/>
    <mergeCell ref="EK21:EW21"/>
    <mergeCell ref="EX23:FG23"/>
    <mergeCell ref="A24:AP24"/>
    <mergeCell ref="AQ24:AW24"/>
    <mergeCell ref="AX24:BK24"/>
    <mergeCell ref="BL24:CD24"/>
    <mergeCell ref="CE24:CW24"/>
    <mergeCell ref="CX24:DJ24"/>
    <mergeCell ref="DK24:DW24"/>
    <mergeCell ref="DX24:EJ24"/>
    <mergeCell ref="EK24:EW24"/>
    <mergeCell ref="EX24:FG24"/>
    <mergeCell ref="A23:AP23"/>
    <mergeCell ref="AQ23:AW23"/>
    <mergeCell ref="AX23:BK23"/>
    <mergeCell ref="BL23:CD23"/>
    <mergeCell ref="CE23:CW23"/>
    <mergeCell ref="CX23:DJ23"/>
    <mergeCell ref="DK23:DW23"/>
    <mergeCell ref="DX23:EJ23"/>
    <mergeCell ref="EK23:EW23"/>
    <mergeCell ref="A25:AP25"/>
    <mergeCell ref="AQ25:AW25"/>
    <mergeCell ref="AX25:BK25"/>
    <mergeCell ref="BL25:CD25"/>
    <mergeCell ref="CE25:CW25"/>
    <mergeCell ref="CX25:DJ25"/>
    <mergeCell ref="DK25:DW25"/>
    <mergeCell ref="DX25:EJ25"/>
    <mergeCell ref="EK25:EW25"/>
    <mergeCell ref="EX26:FG26"/>
    <mergeCell ref="A27:AP27"/>
    <mergeCell ref="AQ27:AW27"/>
    <mergeCell ref="AX27:BK27"/>
    <mergeCell ref="BL27:CD27"/>
    <mergeCell ref="CE27:CW27"/>
    <mergeCell ref="CX27:DJ27"/>
    <mergeCell ref="DK27:DW27"/>
    <mergeCell ref="DX27:EJ27"/>
    <mergeCell ref="EK27:EW27"/>
    <mergeCell ref="EX27:FG27"/>
    <mergeCell ref="A26:AP26"/>
    <mergeCell ref="AQ26:AW26"/>
    <mergeCell ref="AX26:BK26"/>
    <mergeCell ref="BL26:CD26"/>
    <mergeCell ref="CE26:CW26"/>
    <mergeCell ref="CX26:DJ26"/>
    <mergeCell ref="DK26:DW26"/>
    <mergeCell ref="DX26:EJ26"/>
    <mergeCell ref="EK26:EW26"/>
    <mergeCell ref="EX28:FG28"/>
    <mergeCell ref="A29:AP29"/>
    <mergeCell ref="AQ29:AW29"/>
    <mergeCell ref="AX29:BK29"/>
    <mergeCell ref="BL29:CD29"/>
    <mergeCell ref="CE29:CW29"/>
    <mergeCell ref="CX29:DJ29"/>
    <mergeCell ref="DK29:DW29"/>
    <mergeCell ref="DX29:EJ29"/>
    <mergeCell ref="EK29:EW29"/>
    <mergeCell ref="EX29:FG29"/>
    <mergeCell ref="A28:AP28"/>
    <mergeCell ref="AQ28:AW28"/>
    <mergeCell ref="AX28:BK28"/>
    <mergeCell ref="BL28:CD28"/>
    <mergeCell ref="CE28:CW28"/>
    <mergeCell ref="CX28:DJ28"/>
    <mergeCell ref="DK28:DW28"/>
    <mergeCell ref="DX28:EJ28"/>
    <mergeCell ref="EK28:EW28"/>
    <mergeCell ref="EX30:FG30"/>
    <mergeCell ref="A31:AP31"/>
    <mergeCell ref="AQ31:AW31"/>
    <mergeCell ref="AX31:BK31"/>
    <mergeCell ref="BL31:CD31"/>
    <mergeCell ref="CE31:CW31"/>
    <mergeCell ref="CX31:DJ31"/>
    <mergeCell ref="DK31:DW31"/>
    <mergeCell ref="DX31:EJ31"/>
    <mergeCell ref="EK31:EW31"/>
    <mergeCell ref="EX31:FG31"/>
    <mergeCell ref="A30:AP30"/>
    <mergeCell ref="AQ30:AW30"/>
    <mergeCell ref="AX30:BK30"/>
    <mergeCell ref="BL30:CD30"/>
    <mergeCell ref="CE30:CW30"/>
    <mergeCell ref="CX30:DJ30"/>
    <mergeCell ref="DK30:DW30"/>
    <mergeCell ref="DX30:EJ30"/>
    <mergeCell ref="EK30:EW30"/>
    <mergeCell ref="EX32:FG32"/>
    <mergeCell ref="A33:AP33"/>
    <mergeCell ref="AQ33:AW33"/>
    <mergeCell ref="AX33:BK33"/>
    <mergeCell ref="BL33:CD33"/>
    <mergeCell ref="CE33:CW33"/>
    <mergeCell ref="CX33:DJ33"/>
    <mergeCell ref="DK33:DW33"/>
    <mergeCell ref="DX33:EJ33"/>
    <mergeCell ref="EK33:EW33"/>
    <mergeCell ref="EX33:FG33"/>
    <mergeCell ref="A32:AP32"/>
    <mergeCell ref="AQ32:AW32"/>
    <mergeCell ref="AX32:BK32"/>
    <mergeCell ref="BL32:CD32"/>
    <mergeCell ref="CE32:CW32"/>
    <mergeCell ref="CX32:DJ32"/>
    <mergeCell ref="DK32:DW32"/>
    <mergeCell ref="DX32:EJ32"/>
    <mergeCell ref="EK32:EW32"/>
    <mergeCell ref="A34:AP34"/>
    <mergeCell ref="AQ34:AW34"/>
    <mergeCell ref="AX34:BK34"/>
    <mergeCell ref="BL34:CD34"/>
    <mergeCell ref="CE34:CW34"/>
    <mergeCell ref="CX34:DJ34"/>
    <mergeCell ref="DK34:DW34"/>
    <mergeCell ref="DX34:EJ34"/>
    <mergeCell ref="EK34:EW34"/>
    <mergeCell ref="EX34:FG34"/>
    <mergeCell ref="A35:Z37"/>
    <mergeCell ref="AA35:AD37"/>
    <mergeCell ref="AE35:AP35"/>
    <mergeCell ref="AQ35:AW35"/>
    <mergeCell ref="AX35:BK35"/>
    <mergeCell ref="BL35:CD35"/>
    <mergeCell ref="CE35:CW35"/>
    <mergeCell ref="CX35:DJ35"/>
    <mergeCell ref="DK35:DW35"/>
    <mergeCell ref="DX35:EJ35"/>
    <mergeCell ref="EK35:EW35"/>
    <mergeCell ref="EX35:FG35"/>
    <mergeCell ref="AE36:AP36"/>
    <mergeCell ref="AQ36:AW36"/>
    <mergeCell ref="AX36:BK36"/>
    <mergeCell ref="BL36:CD36"/>
    <mergeCell ref="CE36:CW36"/>
    <mergeCell ref="CX36:DJ36"/>
    <mergeCell ref="DK36:DW36"/>
    <mergeCell ref="DX36:EJ36"/>
    <mergeCell ref="EK36:EW36"/>
    <mergeCell ref="EX36:FG36"/>
    <mergeCell ref="AE37:AP37"/>
    <mergeCell ref="AQ37:AW37"/>
    <mergeCell ref="AX37:BK37"/>
    <mergeCell ref="BL37:CD37"/>
    <mergeCell ref="CE37:CW37"/>
    <mergeCell ref="CX37:DJ37"/>
    <mergeCell ref="DK37:DW37"/>
    <mergeCell ref="DX37:EJ37"/>
    <mergeCell ref="EK37:EW37"/>
    <mergeCell ref="EX37:FG37"/>
    <mergeCell ref="EX38:FG38"/>
    <mergeCell ref="A39:AP39"/>
    <mergeCell ref="AQ39:AW39"/>
    <mergeCell ref="AX39:BK39"/>
    <mergeCell ref="BL39:CD39"/>
    <mergeCell ref="CE39:CW39"/>
    <mergeCell ref="CX39:DJ39"/>
    <mergeCell ref="DK39:DW39"/>
    <mergeCell ref="DX39:EJ39"/>
    <mergeCell ref="EK39:EW39"/>
    <mergeCell ref="EX39:FG39"/>
    <mergeCell ref="A38:AP38"/>
    <mergeCell ref="AQ38:AW38"/>
    <mergeCell ref="AX38:BK38"/>
    <mergeCell ref="BL38:CD38"/>
    <mergeCell ref="CE38:CW38"/>
    <mergeCell ref="CX38:DJ38"/>
    <mergeCell ref="DK38:DW38"/>
    <mergeCell ref="DX38:EJ38"/>
    <mergeCell ref="EK38:EW38"/>
    <mergeCell ref="EX40:FG40"/>
    <mergeCell ref="A41:AP41"/>
    <mergeCell ref="AQ41:AW41"/>
    <mergeCell ref="AX41:BK41"/>
    <mergeCell ref="BL41:CD41"/>
    <mergeCell ref="CE41:CW41"/>
    <mergeCell ref="CX41:DJ41"/>
    <mergeCell ref="DK41:DW41"/>
    <mergeCell ref="DX41:EJ41"/>
    <mergeCell ref="EK41:EW41"/>
    <mergeCell ref="EX41:FG41"/>
    <mergeCell ref="A40:AP40"/>
    <mergeCell ref="AQ40:AW40"/>
    <mergeCell ref="AX40:BK40"/>
    <mergeCell ref="BL40:CD40"/>
    <mergeCell ref="CE40:CW40"/>
    <mergeCell ref="CX40:DJ40"/>
    <mergeCell ref="DK40:DW40"/>
    <mergeCell ref="DX40:EJ40"/>
    <mergeCell ref="EK40:EW40"/>
    <mergeCell ref="EX42:FG42"/>
    <mergeCell ref="A43:AP43"/>
    <mergeCell ref="AQ43:AW43"/>
    <mergeCell ref="AX43:BK43"/>
    <mergeCell ref="BL43:CD43"/>
    <mergeCell ref="CE43:CW43"/>
    <mergeCell ref="CX43:DJ43"/>
    <mergeCell ref="DK43:DW43"/>
    <mergeCell ref="DX43:EJ43"/>
    <mergeCell ref="EK43:EW43"/>
    <mergeCell ref="EX43:FG43"/>
    <mergeCell ref="A42:AP42"/>
    <mergeCell ref="AQ42:AW42"/>
    <mergeCell ref="AX42:BK42"/>
    <mergeCell ref="BL42:CD42"/>
    <mergeCell ref="CE42:CW42"/>
    <mergeCell ref="CX42:DJ42"/>
    <mergeCell ref="DK42:DW42"/>
    <mergeCell ref="DX42:EJ42"/>
    <mergeCell ref="EK42:EW42"/>
    <mergeCell ref="EX44:FG44"/>
    <mergeCell ref="A45:AP45"/>
    <mergeCell ref="AQ45:AW45"/>
    <mergeCell ref="AX45:BK45"/>
    <mergeCell ref="BL45:CD45"/>
    <mergeCell ref="CE45:CW45"/>
    <mergeCell ref="CX45:DJ45"/>
    <mergeCell ref="DK45:DW45"/>
    <mergeCell ref="DX45:EJ45"/>
    <mergeCell ref="EK45:EW45"/>
    <mergeCell ref="EX45:FG45"/>
    <mergeCell ref="A44:AP44"/>
    <mergeCell ref="AQ44:AW44"/>
    <mergeCell ref="AX44:BK44"/>
    <mergeCell ref="BL44:CD44"/>
    <mergeCell ref="CE44:CW44"/>
    <mergeCell ref="CX44:DJ44"/>
    <mergeCell ref="DK44:DW44"/>
    <mergeCell ref="DX44:EJ44"/>
    <mergeCell ref="EK44:EW44"/>
    <mergeCell ref="CE47:CW47"/>
    <mergeCell ref="CX47:DJ47"/>
    <mergeCell ref="DK47:DW47"/>
    <mergeCell ref="DX47:EJ47"/>
    <mergeCell ref="EK47:EW47"/>
    <mergeCell ref="EX47:FG47"/>
    <mergeCell ref="AQ46:AW46"/>
    <mergeCell ref="AX46:BK46"/>
    <mergeCell ref="BL46:CD46"/>
    <mergeCell ref="CE46:CW46"/>
    <mergeCell ref="CX46:DJ46"/>
    <mergeCell ref="DK46:DW46"/>
    <mergeCell ref="DX46:EJ46"/>
    <mergeCell ref="EK46:EW46"/>
    <mergeCell ref="EX48:FG48"/>
    <mergeCell ref="A49:AP49"/>
    <mergeCell ref="AQ49:AW49"/>
    <mergeCell ref="AX49:BK49"/>
    <mergeCell ref="BL49:CD49"/>
    <mergeCell ref="CE49:CW49"/>
    <mergeCell ref="CX49:DJ49"/>
    <mergeCell ref="DK49:DW49"/>
    <mergeCell ref="DX49:EJ49"/>
    <mergeCell ref="EK49:EW49"/>
    <mergeCell ref="EX49:FG49"/>
    <mergeCell ref="A46:AP48"/>
    <mergeCell ref="AQ48:AW48"/>
    <mergeCell ref="AX48:BK48"/>
    <mergeCell ref="BL48:CD48"/>
    <mergeCell ref="CE48:CW48"/>
    <mergeCell ref="CX48:DJ48"/>
    <mergeCell ref="DK48:DW48"/>
    <mergeCell ref="DX48:EJ48"/>
    <mergeCell ref="EK48:EW48"/>
    <mergeCell ref="EX46:FG46"/>
    <mergeCell ref="AQ47:AW47"/>
    <mergeCell ref="AX47:BK47"/>
    <mergeCell ref="BL47:CD47"/>
    <mergeCell ref="EX50:FG50"/>
    <mergeCell ref="A51:AP51"/>
    <mergeCell ref="AQ51:AW51"/>
    <mergeCell ref="AX51:BK51"/>
    <mergeCell ref="BL51:CD51"/>
    <mergeCell ref="CE51:CW51"/>
    <mergeCell ref="CX51:DJ51"/>
    <mergeCell ref="DK51:DW51"/>
    <mergeCell ref="DX51:EJ51"/>
    <mergeCell ref="EK51:EW51"/>
    <mergeCell ref="EX51:FG51"/>
    <mergeCell ref="A50:AP50"/>
    <mergeCell ref="AQ50:AW50"/>
    <mergeCell ref="AX50:BK50"/>
    <mergeCell ref="BL50:CD50"/>
    <mergeCell ref="CE50:CW50"/>
    <mergeCell ref="CX50:DJ50"/>
    <mergeCell ref="DK50:DW50"/>
    <mergeCell ref="DX50:EJ50"/>
    <mergeCell ref="EK50:EW50"/>
    <mergeCell ref="EX52:FG52"/>
    <mergeCell ref="A53:AP53"/>
    <mergeCell ref="AQ53:AW53"/>
    <mergeCell ref="AX53:BK53"/>
    <mergeCell ref="BL53:CD53"/>
    <mergeCell ref="CE53:CW53"/>
    <mergeCell ref="CX53:DJ53"/>
    <mergeCell ref="DK53:DW53"/>
    <mergeCell ref="DX53:EJ53"/>
    <mergeCell ref="EK53:EW53"/>
    <mergeCell ref="EX53:FG53"/>
    <mergeCell ref="A52:AP52"/>
    <mergeCell ref="AQ52:AW52"/>
    <mergeCell ref="AX52:BK52"/>
    <mergeCell ref="BL52:CD52"/>
    <mergeCell ref="CE52:CW52"/>
    <mergeCell ref="CX52:DJ52"/>
    <mergeCell ref="DK52:DW52"/>
    <mergeCell ref="DX52:EJ52"/>
    <mergeCell ref="EK52:EW52"/>
    <mergeCell ref="DX57:EJ57"/>
    <mergeCell ref="EK57:EW57"/>
    <mergeCell ref="EX57:FG57"/>
    <mergeCell ref="A54:AP54"/>
    <mergeCell ref="AQ54:AW54"/>
    <mergeCell ref="AX54:BK54"/>
    <mergeCell ref="BL54:CD54"/>
    <mergeCell ref="CE54:CW54"/>
    <mergeCell ref="CX54:DJ54"/>
    <mergeCell ref="DK54:DW54"/>
    <mergeCell ref="DX54:EJ54"/>
    <mergeCell ref="EK54:EW54"/>
    <mergeCell ref="AQ57:AW57"/>
    <mergeCell ref="AX57:BK57"/>
    <mergeCell ref="BL57:CD57"/>
    <mergeCell ref="CE57:CW57"/>
    <mergeCell ref="CX57:DJ57"/>
    <mergeCell ref="DK57:DW57"/>
    <mergeCell ref="EX54:FG54"/>
    <mergeCell ref="A55:AP57"/>
    <mergeCell ref="AQ55:AW55"/>
    <mergeCell ref="AX55:BK55"/>
    <mergeCell ref="BL55:CD55"/>
    <mergeCell ref="CE55:CW55"/>
    <mergeCell ref="CX55:DJ55"/>
    <mergeCell ref="DK55:DW55"/>
    <mergeCell ref="DX55:EJ55"/>
    <mergeCell ref="EK55:EW55"/>
    <mergeCell ref="EX55:FG55"/>
    <mergeCell ref="AQ56:AW56"/>
    <mergeCell ref="AX56:BK56"/>
    <mergeCell ref="BL56:CD56"/>
    <mergeCell ref="CE56:CW56"/>
    <mergeCell ref="CX56:DJ56"/>
    <mergeCell ref="DK56:DW56"/>
    <mergeCell ref="DX56:EJ56"/>
    <mergeCell ref="EK56:EW56"/>
    <mergeCell ref="EX56:FG56"/>
    <mergeCell ref="A60:AP60"/>
    <mergeCell ref="AQ60:AW60"/>
    <mergeCell ref="AX60:BK60"/>
    <mergeCell ref="A61:AP61"/>
    <mergeCell ref="AQ61:AW61"/>
    <mergeCell ref="AX61:BK61"/>
    <mergeCell ref="DX58:EJ58"/>
    <mergeCell ref="EK58:EW58"/>
    <mergeCell ref="EX58:FG58"/>
    <mergeCell ref="A59:AP59"/>
    <mergeCell ref="AQ59:AW59"/>
    <mergeCell ref="AX59:BK59"/>
    <mergeCell ref="A58:AP58"/>
    <mergeCell ref="AQ58:AW58"/>
    <mergeCell ref="AX58:BK58"/>
    <mergeCell ref="BL58:CD58"/>
    <mergeCell ref="CE58:CW58"/>
    <mergeCell ref="CX58:DJ58"/>
    <mergeCell ref="DK58:DW58"/>
    <mergeCell ref="FK66:FQ66"/>
    <mergeCell ref="FK68:FQ68"/>
    <mergeCell ref="DK63:DW63"/>
    <mergeCell ref="DX63:EJ63"/>
    <mergeCell ref="EK63:EW63"/>
    <mergeCell ref="EX63:FG63"/>
    <mergeCell ref="A65:FH65"/>
    <mergeCell ref="A66:FH66"/>
    <mergeCell ref="EX61:FG61"/>
    <mergeCell ref="A62:AP62"/>
    <mergeCell ref="AQ62:AW62"/>
    <mergeCell ref="AX62:BK62"/>
    <mergeCell ref="A63:AP63"/>
    <mergeCell ref="AQ63:AW63"/>
    <mergeCell ref="AX63:BK63"/>
    <mergeCell ref="BL63:CD63"/>
    <mergeCell ref="CE63:CW63"/>
    <mergeCell ref="CX63:DJ63"/>
    <mergeCell ref="BL61:CD61"/>
    <mergeCell ref="CE61:CW61"/>
    <mergeCell ref="CX61:DJ61"/>
    <mergeCell ref="DK61:DW61"/>
    <mergeCell ref="DX61:EJ61"/>
    <mergeCell ref="EK61:EW61"/>
  </mergeCells>
  <pageMargins left="0.39370078740157483" right="0.39370078740157483" top="0.39370078740157483" bottom="0.39370078740157483" header="0" footer="0"/>
  <pageSetup paperSize="9" scale="68" fitToHeight="5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Z68"/>
  <sheetViews>
    <sheetView topLeftCell="A4" workbookViewId="0">
      <selection activeCell="BL8" sqref="BL8:CD10"/>
    </sheetView>
  </sheetViews>
  <sheetFormatPr defaultColWidth="0.85546875" defaultRowHeight="15" x14ac:dyDescent="0.25"/>
  <cols>
    <col min="1" max="27" width="0.85546875" style="1"/>
    <col min="28" max="37" width="0.85546875" style="1" customWidth="1"/>
    <col min="38" max="39" width="0.85546875" style="1"/>
    <col min="40" max="41" width="4.42578125" style="1" customWidth="1"/>
    <col min="42" max="42" width="0.85546875" style="1" customWidth="1"/>
    <col min="43" max="58" width="0.85546875" style="1"/>
    <col min="59" max="59" width="0.85546875" style="1" customWidth="1"/>
    <col min="60" max="60" width="0.85546875" style="1"/>
    <col min="61" max="61" width="6" style="1" customWidth="1"/>
    <col min="62" max="62" width="0.85546875" style="1"/>
    <col min="63" max="63" width="0.85546875" style="1" customWidth="1"/>
    <col min="64" max="100" width="0.85546875" style="1"/>
    <col min="101" max="101" width="0.85546875" style="1" customWidth="1"/>
    <col min="102" max="152" width="0.85546875" style="1"/>
    <col min="153" max="153" width="2.85546875" style="1" customWidth="1"/>
    <col min="154" max="166" width="0.85546875" style="1"/>
    <col min="167" max="167" width="14.85546875" style="1" hidden="1" customWidth="1"/>
    <col min="168" max="169" width="0" style="1" hidden="1" customWidth="1"/>
    <col min="170" max="170" width="17.140625" style="1" hidden="1" customWidth="1"/>
    <col min="171" max="181" width="0.85546875" style="1"/>
    <col min="182" max="182" width="15.42578125" style="1" customWidth="1"/>
    <col min="183" max="16384" width="0.85546875" style="1"/>
  </cols>
  <sheetData>
    <row r="1" spans="1:164" ht="117.75" customHeight="1" x14ac:dyDescent="0.3">
      <c r="CJ1" s="2"/>
      <c r="CK1" s="2"/>
      <c r="CL1" s="32" t="s">
        <v>0</v>
      </c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32"/>
      <c r="DT1" s="32"/>
      <c r="DU1" s="32"/>
      <c r="DV1" s="32"/>
      <c r="DW1" s="32"/>
      <c r="DX1" s="32"/>
      <c r="DY1" s="32"/>
      <c r="DZ1" s="32"/>
      <c r="EA1" s="32"/>
      <c r="EB1" s="32"/>
      <c r="EC1" s="32"/>
      <c r="ED1" s="32"/>
      <c r="EE1" s="32"/>
      <c r="EF1" s="32"/>
      <c r="EG1" s="32"/>
      <c r="EH1" s="32"/>
      <c r="EI1" s="32"/>
      <c r="EJ1" s="32"/>
      <c r="EK1" s="32"/>
      <c r="EL1" s="32"/>
      <c r="EM1" s="32"/>
      <c r="EN1" s="32"/>
      <c r="EO1" s="32"/>
      <c r="EP1" s="32"/>
      <c r="EQ1" s="32"/>
      <c r="ER1" s="32"/>
      <c r="ES1" s="32"/>
      <c r="ET1" s="32"/>
      <c r="EU1" s="32"/>
      <c r="EV1" s="32"/>
      <c r="EW1" s="32"/>
      <c r="EX1" s="32"/>
      <c r="EY1" s="32"/>
      <c r="EZ1" s="32"/>
      <c r="FA1" s="32"/>
      <c r="FB1" s="32"/>
      <c r="FC1" s="32"/>
      <c r="FD1" s="32"/>
      <c r="FE1" s="32"/>
      <c r="FF1" s="32"/>
      <c r="FG1" s="32"/>
      <c r="FH1" s="32"/>
    </row>
    <row r="2" spans="1:164" ht="18.75" customHeight="1" x14ac:dyDescent="0.25"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</row>
    <row r="3" spans="1:164" s="4" customFormat="1" ht="14.25" customHeight="1" x14ac:dyDescent="0.3">
      <c r="A3" s="126" t="s">
        <v>1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6"/>
      <c r="AW3" s="126"/>
      <c r="AX3" s="126"/>
      <c r="AY3" s="126"/>
      <c r="AZ3" s="126"/>
      <c r="BA3" s="126"/>
      <c r="BB3" s="126"/>
      <c r="BC3" s="126"/>
      <c r="BD3" s="126"/>
      <c r="BE3" s="126"/>
      <c r="BF3" s="126"/>
      <c r="BG3" s="126"/>
      <c r="BH3" s="126"/>
      <c r="BI3" s="126"/>
      <c r="BJ3" s="126"/>
      <c r="BK3" s="126"/>
      <c r="BL3" s="126"/>
      <c r="BM3" s="126"/>
      <c r="BN3" s="126"/>
      <c r="BO3" s="126"/>
      <c r="BP3" s="126"/>
      <c r="BQ3" s="126"/>
      <c r="BR3" s="126"/>
      <c r="BS3" s="126"/>
      <c r="BT3" s="126"/>
      <c r="BU3" s="126"/>
      <c r="BV3" s="126"/>
      <c r="BW3" s="126"/>
      <c r="BX3" s="126"/>
      <c r="BY3" s="126"/>
      <c r="BZ3" s="126"/>
      <c r="CA3" s="126"/>
      <c r="CB3" s="126"/>
      <c r="CC3" s="126"/>
      <c r="CD3" s="126"/>
      <c r="CE3" s="126"/>
      <c r="CF3" s="126"/>
      <c r="CG3" s="126"/>
      <c r="CH3" s="126"/>
      <c r="CI3" s="126"/>
      <c r="CJ3" s="126"/>
      <c r="CK3" s="126"/>
      <c r="CL3" s="126"/>
      <c r="CM3" s="126"/>
      <c r="CN3" s="126"/>
      <c r="CO3" s="126"/>
      <c r="CP3" s="126"/>
      <c r="CQ3" s="126"/>
      <c r="CR3" s="126"/>
      <c r="CS3" s="126"/>
      <c r="CT3" s="126"/>
      <c r="CU3" s="126"/>
      <c r="CV3" s="126"/>
      <c r="CW3" s="126"/>
      <c r="CX3" s="126"/>
      <c r="CY3" s="126"/>
      <c r="CZ3" s="126"/>
      <c r="DA3" s="126"/>
      <c r="DB3" s="126"/>
      <c r="DC3" s="126"/>
      <c r="DD3" s="126"/>
      <c r="DE3" s="126"/>
      <c r="DF3" s="126"/>
      <c r="DG3" s="126"/>
      <c r="DH3" s="126"/>
      <c r="DI3" s="126"/>
      <c r="DJ3" s="126"/>
      <c r="DK3" s="126"/>
      <c r="DL3" s="126"/>
      <c r="DM3" s="126"/>
      <c r="DN3" s="126"/>
      <c r="DO3" s="126"/>
      <c r="DP3" s="126"/>
      <c r="DQ3" s="126"/>
      <c r="DR3" s="126"/>
      <c r="DS3" s="126"/>
      <c r="DT3" s="126"/>
      <c r="DU3" s="126"/>
      <c r="DV3" s="126"/>
      <c r="DW3" s="126"/>
      <c r="DX3" s="126"/>
      <c r="DY3" s="126"/>
      <c r="DZ3" s="126"/>
      <c r="EA3" s="126"/>
      <c r="EB3" s="126"/>
      <c r="EC3" s="126"/>
      <c r="ED3" s="126"/>
      <c r="EE3" s="126"/>
      <c r="EF3" s="126"/>
      <c r="EG3" s="126"/>
      <c r="EH3" s="126"/>
      <c r="EI3" s="126"/>
      <c r="EJ3" s="126"/>
      <c r="EK3" s="126"/>
      <c r="EL3" s="126"/>
      <c r="EM3" s="126"/>
      <c r="EN3" s="126"/>
      <c r="EO3" s="126"/>
      <c r="EP3" s="126"/>
      <c r="EQ3" s="126"/>
      <c r="ER3" s="126"/>
      <c r="ES3" s="126"/>
      <c r="ET3" s="126"/>
      <c r="EU3" s="126"/>
      <c r="EV3" s="126"/>
      <c r="EW3" s="126"/>
      <c r="EX3" s="126"/>
      <c r="EY3" s="126"/>
      <c r="EZ3" s="126"/>
      <c r="FA3" s="126"/>
      <c r="FB3" s="126"/>
      <c r="FC3" s="126"/>
      <c r="FD3" s="126"/>
      <c r="FE3" s="126"/>
      <c r="FF3" s="126"/>
      <c r="FG3" s="126"/>
    </row>
    <row r="4" spans="1:164" s="4" customFormat="1" ht="14.45" customHeight="1" x14ac:dyDescent="0.3">
      <c r="A4" s="126" t="s">
        <v>2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/>
      <c r="AX4" s="126"/>
      <c r="AY4" s="126"/>
      <c r="AZ4" s="126"/>
      <c r="BA4" s="126"/>
      <c r="BB4" s="126"/>
      <c r="BC4" s="126"/>
      <c r="BD4" s="126"/>
      <c r="BE4" s="126"/>
      <c r="BF4" s="126"/>
      <c r="BG4" s="126"/>
      <c r="BH4" s="126"/>
      <c r="BI4" s="126"/>
      <c r="BJ4" s="126"/>
      <c r="BK4" s="126"/>
      <c r="BL4" s="126"/>
      <c r="BM4" s="126"/>
      <c r="BN4" s="126"/>
      <c r="BO4" s="126"/>
      <c r="BP4" s="126"/>
      <c r="BQ4" s="126"/>
      <c r="BR4" s="126"/>
      <c r="BS4" s="126"/>
      <c r="BT4" s="126"/>
      <c r="BU4" s="126"/>
      <c r="BV4" s="126"/>
      <c r="BW4" s="126"/>
      <c r="BX4" s="126"/>
      <c r="BY4" s="126"/>
      <c r="BZ4" s="126"/>
      <c r="CA4" s="126"/>
      <c r="CB4" s="126"/>
      <c r="CC4" s="126"/>
      <c r="CD4" s="126"/>
      <c r="CE4" s="126"/>
      <c r="CF4" s="126"/>
      <c r="CG4" s="126"/>
      <c r="CH4" s="126"/>
      <c r="CI4" s="126"/>
      <c r="CJ4" s="126"/>
      <c r="CK4" s="126"/>
      <c r="CL4" s="126"/>
      <c r="CM4" s="126"/>
      <c r="CN4" s="126"/>
      <c r="CO4" s="126"/>
      <c r="CP4" s="126"/>
      <c r="CQ4" s="126"/>
      <c r="CR4" s="126"/>
      <c r="CS4" s="126"/>
      <c r="CT4" s="126"/>
      <c r="CU4" s="126"/>
      <c r="CV4" s="126"/>
      <c r="CW4" s="126"/>
      <c r="CX4" s="126"/>
      <c r="CY4" s="126"/>
      <c r="CZ4" s="126"/>
      <c r="DA4" s="126"/>
      <c r="DB4" s="126"/>
      <c r="DC4" s="126"/>
      <c r="DD4" s="126"/>
      <c r="DE4" s="126"/>
      <c r="DF4" s="126"/>
      <c r="DG4" s="126"/>
      <c r="DH4" s="126"/>
      <c r="DI4" s="126"/>
      <c r="DJ4" s="126"/>
      <c r="DK4" s="126"/>
      <c r="DL4" s="126"/>
      <c r="DM4" s="126"/>
      <c r="DN4" s="126"/>
      <c r="DO4" s="126"/>
      <c r="DP4" s="126"/>
      <c r="DQ4" s="126"/>
      <c r="DR4" s="126"/>
      <c r="DS4" s="126"/>
      <c r="DT4" s="126"/>
      <c r="DU4" s="126"/>
      <c r="DV4" s="126"/>
      <c r="DW4" s="126"/>
      <c r="DX4" s="126"/>
      <c r="DY4" s="126"/>
      <c r="DZ4" s="126"/>
      <c r="EA4" s="126"/>
      <c r="EB4" s="126"/>
      <c r="EC4" s="126"/>
      <c r="ED4" s="126"/>
      <c r="EE4" s="126"/>
      <c r="EF4" s="126"/>
      <c r="EG4" s="126"/>
      <c r="EH4" s="126"/>
      <c r="EI4" s="126"/>
      <c r="EJ4" s="126"/>
      <c r="EK4" s="126"/>
      <c r="EL4" s="126"/>
      <c r="EM4" s="126"/>
      <c r="EN4" s="126"/>
      <c r="EO4" s="126"/>
      <c r="EP4" s="126"/>
      <c r="EQ4" s="126"/>
      <c r="ER4" s="126"/>
      <c r="ES4" s="126"/>
      <c r="ET4" s="126"/>
      <c r="EU4" s="126"/>
      <c r="EV4" s="126"/>
      <c r="EW4" s="126"/>
      <c r="EX4" s="126"/>
      <c r="EY4" s="126"/>
      <c r="EZ4" s="126"/>
      <c r="FA4" s="126"/>
      <c r="FB4" s="126"/>
      <c r="FC4" s="126"/>
      <c r="FD4" s="126"/>
      <c r="FE4" s="126"/>
      <c r="FF4" s="126"/>
      <c r="FG4" s="126"/>
    </row>
    <row r="5" spans="1:164" s="4" customFormat="1" ht="14.45" customHeight="1" x14ac:dyDescent="0.3">
      <c r="A5" s="126" t="s">
        <v>3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  <c r="BI5" s="126"/>
      <c r="BJ5" s="126"/>
      <c r="BK5" s="126"/>
      <c r="BL5" s="126"/>
      <c r="BM5" s="126"/>
      <c r="BN5" s="126"/>
      <c r="BO5" s="126"/>
      <c r="BP5" s="126"/>
      <c r="BQ5" s="126"/>
      <c r="BR5" s="126"/>
      <c r="BS5" s="126"/>
      <c r="BT5" s="126"/>
      <c r="BU5" s="126"/>
      <c r="BV5" s="126"/>
      <c r="BW5" s="126"/>
      <c r="BX5" s="126"/>
      <c r="BY5" s="126"/>
      <c r="BZ5" s="126"/>
      <c r="CA5" s="126"/>
      <c r="CB5" s="126"/>
      <c r="CC5" s="126"/>
      <c r="CD5" s="126"/>
      <c r="CE5" s="126"/>
      <c r="CF5" s="126"/>
      <c r="CG5" s="126"/>
      <c r="CH5" s="126"/>
      <c r="CI5" s="126"/>
      <c r="CJ5" s="126"/>
      <c r="CK5" s="126"/>
      <c r="CL5" s="126"/>
      <c r="CM5" s="126"/>
      <c r="CN5" s="126"/>
      <c r="CO5" s="126"/>
      <c r="CP5" s="126"/>
      <c r="CQ5" s="126"/>
      <c r="CR5" s="126"/>
      <c r="CS5" s="126"/>
      <c r="CT5" s="126"/>
      <c r="CU5" s="126"/>
      <c r="CV5" s="126"/>
      <c r="CW5" s="126"/>
      <c r="CX5" s="126"/>
      <c r="CY5" s="126"/>
      <c r="CZ5" s="126"/>
      <c r="DA5" s="126"/>
      <c r="DB5" s="126"/>
      <c r="DC5" s="126"/>
      <c r="DD5" s="126"/>
      <c r="DE5" s="126"/>
      <c r="DF5" s="126"/>
      <c r="DG5" s="126"/>
      <c r="DH5" s="126"/>
      <c r="DI5" s="126"/>
      <c r="DJ5" s="126"/>
      <c r="DK5" s="126"/>
      <c r="DL5" s="126"/>
      <c r="DM5" s="126"/>
      <c r="DN5" s="126"/>
      <c r="DO5" s="126"/>
      <c r="DP5" s="126"/>
      <c r="DQ5" s="126"/>
      <c r="DR5" s="126"/>
      <c r="DS5" s="126"/>
      <c r="DT5" s="126"/>
      <c r="DU5" s="126"/>
      <c r="DV5" s="126"/>
      <c r="DW5" s="126"/>
      <c r="DX5" s="126"/>
      <c r="DY5" s="126"/>
      <c r="DZ5" s="126"/>
      <c r="EA5" s="126"/>
      <c r="EB5" s="126"/>
      <c r="EC5" s="126"/>
      <c r="ED5" s="126"/>
      <c r="EE5" s="126"/>
      <c r="EF5" s="126"/>
      <c r="EG5" s="126"/>
      <c r="EH5" s="126"/>
      <c r="EI5" s="126"/>
      <c r="EJ5" s="126"/>
      <c r="EK5" s="126"/>
      <c r="EL5" s="126"/>
      <c r="EM5" s="126"/>
      <c r="EN5" s="126"/>
      <c r="EO5" s="126"/>
      <c r="EP5" s="126"/>
      <c r="EQ5" s="126"/>
      <c r="ER5" s="126"/>
      <c r="ES5" s="126"/>
      <c r="ET5" s="126"/>
      <c r="EU5" s="126"/>
      <c r="EV5" s="126"/>
      <c r="EW5" s="126"/>
      <c r="EX5" s="126"/>
      <c r="EY5" s="126"/>
      <c r="EZ5" s="126"/>
      <c r="FA5" s="126"/>
      <c r="FB5" s="126"/>
      <c r="FC5" s="126"/>
      <c r="FD5" s="126"/>
      <c r="FE5" s="126"/>
      <c r="FF5" s="126"/>
      <c r="FG5" s="126"/>
    </row>
    <row r="6" spans="1:164" s="5" customFormat="1" ht="6" customHeight="1" x14ac:dyDescent="0.25"/>
    <row r="7" spans="1:164" s="5" customFormat="1" ht="20.25" customHeight="1" x14ac:dyDescent="0.25"/>
    <row r="8" spans="1:164" s="6" customFormat="1" ht="52.5" customHeight="1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7"/>
      <c r="AJ8" s="127"/>
      <c r="AK8" s="127"/>
      <c r="AL8" s="127"/>
      <c r="AM8" s="127"/>
      <c r="AN8" s="127"/>
      <c r="AO8" s="127"/>
      <c r="AP8" s="127"/>
      <c r="AQ8" s="128" t="s">
        <v>4</v>
      </c>
      <c r="AR8" s="129"/>
      <c r="AS8" s="129"/>
      <c r="AT8" s="129"/>
      <c r="AU8" s="129"/>
      <c r="AV8" s="129"/>
      <c r="AW8" s="130"/>
      <c r="AX8" s="128" t="s">
        <v>5</v>
      </c>
      <c r="AY8" s="129"/>
      <c r="AZ8" s="129"/>
      <c r="BA8" s="129"/>
      <c r="BB8" s="129"/>
      <c r="BC8" s="129"/>
      <c r="BD8" s="129"/>
      <c r="BE8" s="129"/>
      <c r="BF8" s="129"/>
      <c r="BG8" s="129"/>
      <c r="BH8" s="129"/>
      <c r="BI8" s="129"/>
      <c r="BJ8" s="129"/>
      <c r="BK8" s="130"/>
      <c r="BL8" s="128" t="s">
        <v>6</v>
      </c>
      <c r="BM8" s="129"/>
      <c r="BN8" s="129"/>
      <c r="BO8" s="129"/>
      <c r="BP8" s="129"/>
      <c r="BQ8" s="129"/>
      <c r="BR8" s="129"/>
      <c r="BS8" s="129"/>
      <c r="BT8" s="129"/>
      <c r="BU8" s="129"/>
      <c r="BV8" s="129"/>
      <c r="BW8" s="129"/>
      <c r="BX8" s="129"/>
      <c r="BY8" s="129"/>
      <c r="BZ8" s="129"/>
      <c r="CA8" s="129"/>
      <c r="CB8" s="129"/>
      <c r="CC8" s="129"/>
      <c r="CD8" s="130"/>
      <c r="CE8" s="128" t="s">
        <v>7</v>
      </c>
      <c r="CF8" s="129"/>
      <c r="CG8" s="129"/>
      <c r="CH8" s="129"/>
      <c r="CI8" s="129"/>
      <c r="CJ8" s="129"/>
      <c r="CK8" s="129"/>
      <c r="CL8" s="129"/>
      <c r="CM8" s="129"/>
      <c r="CN8" s="129"/>
      <c r="CO8" s="129"/>
      <c r="CP8" s="129"/>
      <c r="CQ8" s="129"/>
      <c r="CR8" s="129"/>
      <c r="CS8" s="129"/>
      <c r="CT8" s="129"/>
      <c r="CU8" s="129"/>
      <c r="CV8" s="129"/>
      <c r="CW8" s="130"/>
      <c r="CX8" s="127" t="s">
        <v>8</v>
      </c>
      <c r="CY8" s="127"/>
      <c r="CZ8" s="127"/>
      <c r="DA8" s="127"/>
      <c r="DB8" s="127"/>
      <c r="DC8" s="127"/>
      <c r="DD8" s="127"/>
      <c r="DE8" s="127"/>
      <c r="DF8" s="127"/>
      <c r="DG8" s="127"/>
      <c r="DH8" s="127"/>
      <c r="DI8" s="127"/>
      <c r="DJ8" s="127"/>
      <c r="DK8" s="127"/>
      <c r="DL8" s="127"/>
      <c r="DM8" s="127"/>
      <c r="DN8" s="127"/>
      <c r="DO8" s="127"/>
      <c r="DP8" s="127"/>
      <c r="DQ8" s="127"/>
      <c r="DR8" s="127"/>
      <c r="DS8" s="127"/>
      <c r="DT8" s="127"/>
      <c r="DU8" s="127"/>
      <c r="DV8" s="127"/>
      <c r="DW8" s="127"/>
      <c r="DX8" s="127" t="s">
        <v>9</v>
      </c>
      <c r="DY8" s="127"/>
      <c r="DZ8" s="127"/>
      <c r="EA8" s="127"/>
      <c r="EB8" s="127"/>
      <c r="EC8" s="127"/>
      <c r="ED8" s="127"/>
      <c r="EE8" s="127"/>
      <c r="EF8" s="127"/>
      <c r="EG8" s="127"/>
      <c r="EH8" s="127"/>
      <c r="EI8" s="127"/>
      <c r="EJ8" s="127"/>
      <c r="EK8" s="127"/>
      <c r="EL8" s="127"/>
      <c r="EM8" s="127"/>
      <c r="EN8" s="127"/>
      <c r="EO8" s="127"/>
      <c r="EP8" s="127"/>
      <c r="EQ8" s="127"/>
      <c r="ER8" s="127"/>
      <c r="ES8" s="127"/>
      <c r="ET8" s="127"/>
      <c r="EU8" s="127"/>
      <c r="EV8" s="127"/>
      <c r="EW8" s="127"/>
      <c r="EX8" s="127"/>
      <c r="EY8" s="127"/>
      <c r="EZ8" s="127"/>
      <c r="FA8" s="127"/>
      <c r="FB8" s="127"/>
      <c r="FC8" s="127"/>
      <c r="FD8" s="127"/>
      <c r="FE8" s="127"/>
      <c r="FF8" s="127"/>
      <c r="FG8" s="127"/>
    </row>
    <row r="9" spans="1:164" s="6" customFormat="1" ht="16.5" customHeight="1" x14ac:dyDescent="0.25">
      <c r="A9" s="127"/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31"/>
      <c r="AR9" s="132"/>
      <c r="AS9" s="132"/>
      <c r="AT9" s="132"/>
      <c r="AU9" s="132"/>
      <c r="AV9" s="132"/>
      <c r="AW9" s="133"/>
      <c r="AX9" s="131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3"/>
      <c r="BL9" s="131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3"/>
      <c r="CE9" s="131"/>
      <c r="CF9" s="132"/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3"/>
      <c r="CX9" s="137" t="s">
        <v>10</v>
      </c>
      <c r="CY9" s="138"/>
      <c r="CZ9" s="138"/>
      <c r="DA9" s="138"/>
      <c r="DB9" s="138"/>
      <c r="DC9" s="138"/>
      <c r="DD9" s="138"/>
      <c r="DE9" s="138"/>
      <c r="DF9" s="138"/>
      <c r="DG9" s="138"/>
      <c r="DH9" s="138"/>
      <c r="DI9" s="138"/>
      <c r="DJ9" s="138"/>
      <c r="DK9" s="138"/>
      <c r="DL9" s="138"/>
      <c r="DM9" s="138"/>
      <c r="DN9" s="138"/>
      <c r="DO9" s="138"/>
      <c r="DP9" s="138"/>
      <c r="DQ9" s="138"/>
      <c r="DR9" s="138"/>
      <c r="DS9" s="138"/>
      <c r="DT9" s="138"/>
      <c r="DU9" s="138"/>
      <c r="DV9" s="138"/>
      <c r="DW9" s="139"/>
      <c r="DX9" s="140" t="s">
        <v>11</v>
      </c>
      <c r="DY9" s="141"/>
      <c r="DZ9" s="141"/>
      <c r="EA9" s="141"/>
      <c r="EB9" s="141"/>
      <c r="EC9" s="141"/>
      <c r="ED9" s="141"/>
      <c r="EE9" s="141"/>
      <c r="EF9" s="141"/>
      <c r="EG9" s="141"/>
      <c r="EH9" s="141"/>
      <c r="EI9" s="141"/>
      <c r="EJ9" s="141"/>
      <c r="EK9" s="141"/>
      <c r="EL9" s="141"/>
      <c r="EM9" s="141"/>
      <c r="EN9" s="141"/>
      <c r="EO9" s="141"/>
      <c r="EP9" s="141"/>
      <c r="EQ9" s="141"/>
      <c r="ER9" s="141"/>
      <c r="ES9" s="141"/>
      <c r="ET9" s="141"/>
      <c r="EU9" s="141"/>
      <c r="EV9" s="141"/>
      <c r="EW9" s="142"/>
      <c r="EX9" s="127" t="s">
        <v>12</v>
      </c>
      <c r="EY9" s="127"/>
      <c r="EZ9" s="127"/>
      <c r="FA9" s="127"/>
      <c r="FB9" s="127"/>
      <c r="FC9" s="127"/>
      <c r="FD9" s="127"/>
      <c r="FE9" s="127"/>
      <c r="FF9" s="127"/>
      <c r="FG9" s="127"/>
    </row>
    <row r="10" spans="1:164" s="6" customFormat="1" ht="75" customHeight="1" x14ac:dyDescent="0.25">
      <c r="A10" s="127"/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34"/>
      <c r="AR10" s="135"/>
      <c r="AS10" s="135"/>
      <c r="AT10" s="135"/>
      <c r="AU10" s="135"/>
      <c r="AV10" s="135"/>
      <c r="AW10" s="136"/>
      <c r="AX10" s="134"/>
      <c r="AY10" s="135"/>
      <c r="AZ10" s="135"/>
      <c r="BA10" s="135"/>
      <c r="BB10" s="135"/>
      <c r="BC10" s="135"/>
      <c r="BD10" s="135"/>
      <c r="BE10" s="135"/>
      <c r="BF10" s="135"/>
      <c r="BG10" s="135"/>
      <c r="BH10" s="135"/>
      <c r="BI10" s="135"/>
      <c r="BJ10" s="135"/>
      <c r="BK10" s="136"/>
      <c r="BL10" s="134"/>
      <c r="BM10" s="135"/>
      <c r="BN10" s="135"/>
      <c r="BO10" s="135"/>
      <c r="BP10" s="135"/>
      <c r="BQ10" s="135"/>
      <c r="BR10" s="135"/>
      <c r="BS10" s="135"/>
      <c r="BT10" s="135"/>
      <c r="BU10" s="135"/>
      <c r="BV10" s="135"/>
      <c r="BW10" s="135"/>
      <c r="BX10" s="135"/>
      <c r="BY10" s="135"/>
      <c r="BZ10" s="135"/>
      <c r="CA10" s="135"/>
      <c r="CB10" s="135"/>
      <c r="CC10" s="135"/>
      <c r="CD10" s="136"/>
      <c r="CE10" s="134"/>
      <c r="CF10" s="135"/>
      <c r="CG10" s="135"/>
      <c r="CH10" s="135"/>
      <c r="CI10" s="135"/>
      <c r="CJ10" s="135"/>
      <c r="CK10" s="135"/>
      <c r="CL10" s="135"/>
      <c r="CM10" s="135"/>
      <c r="CN10" s="135"/>
      <c r="CO10" s="135"/>
      <c r="CP10" s="135"/>
      <c r="CQ10" s="135"/>
      <c r="CR10" s="135"/>
      <c r="CS10" s="135"/>
      <c r="CT10" s="135"/>
      <c r="CU10" s="135"/>
      <c r="CV10" s="135"/>
      <c r="CW10" s="136"/>
      <c r="CX10" s="127" t="s">
        <v>13</v>
      </c>
      <c r="CY10" s="127"/>
      <c r="CZ10" s="127"/>
      <c r="DA10" s="127"/>
      <c r="DB10" s="127"/>
      <c r="DC10" s="127"/>
      <c r="DD10" s="127"/>
      <c r="DE10" s="127"/>
      <c r="DF10" s="127"/>
      <c r="DG10" s="127"/>
      <c r="DH10" s="127"/>
      <c r="DI10" s="127"/>
      <c r="DJ10" s="127"/>
      <c r="DK10" s="127" t="s">
        <v>14</v>
      </c>
      <c r="DL10" s="127"/>
      <c r="DM10" s="127"/>
      <c r="DN10" s="127"/>
      <c r="DO10" s="127"/>
      <c r="DP10" s="127"/>
      <c r="DQ10" s="127"/>
      <c r="DR10" s="127"/>
      <c r="DS10" s="127"/>
      <c r="DT10" s="127"/>
      <c r="DU10" s="127"/>
      <c r="DV10" s="127"/>
      <c r="DW10" s="127"/>
      <c r="DX10" s="127" t="s">
        <v>13</v>
      </c>
      <c r="DY10" s="127"/>
      <c r="DZ10" s="127"/>
      <c r="EA10" s="127"/>
      <c r="EB10" s="127"/>
      <c r="EC10" s="127"/>
      <c r="ED10" s="127"/>
      <c r="EE10" s="127"/>
      <c r="EF10" s="127"/>
      <c r="EG10" s="127"/>
      <c r="EH10" s="127"/>
      <c r="EI10" s="127"/>
      <c r="EJ10" s="127"/>
      <c r="EK10" s="127" t="s">
        <v>15</v>
      </c>
      <c r="EL10" s="127"/>
      <c r="EM10" s="127"/>
      <c r="EN10" s="127"/>
      <c r="EO10" s="127"/>
      <c r="EP10" s="127"/>
      <c r="EQ10" s="127"/>
      <c r="ER10" s="127"/>
      <c r="ES10" s="127"/>
      <c r="ET10" s="127"/>
      <c r="EU10" s="127"/>
      <c r="EV10" s="127"/>
      <c r="EW10" s="127"/>
      <c r="EX10" s="127"/>
      <c r="EY10" s="127"/>
      <c r="EZ10" s="127"/>
      <c r="FA10" s="127"/>
      <c r="FB10" s="127"/>
      <c r="FC10" s="127"/>
      <c r="FD10" s="127"/>
      <c r="FE10" s="127"/>
      <c r="FF10" s="127"/>
      <c r="FG10" s="127"/>
    </row>
    <row r="11" spans="1:164" s="7" customFormat="1" ht="12" x14ac:dyDescent="0.2">
      <c r="A11" s="118"/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>
        <v>1</v>
      </c>
      <c r="AR11" s="118"/>
      <c r="AS11" s="118"/>
      <c r="AT11" s="118"/>
      <c r="AU11" s="118"/>
      <c r="AV11" s="118"/>
      <c r="AW11" s="118"/>
      <c r="AX11" s="122">
        <v>2</v>
      </c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  <c r="BI11" s="123"/>
      <c r="BJ11" s="123"/>
      <c r="BK11" s="124"/>
      <c r="BL11" s="122">
        <v>3</v>
      </c>
      <c r="BM11" s="123"/>
      <c r="BN11" s="123"/>
      <c r="BO11" s="123"/>
      <c r="BP11" s="123"/>
      <c r="BQ11" s="123"/>
      <c r="BR11" s="123"/>
      <c r="BS11" s="123"/>
      <c r="BT11" s="123"/>
      <c r="BU11" s="123"/>
      <c r="BV11" s="123"/>
      <c r="BW11" s="123"/>
      <c r="BX11" s="123"/>
      <c r="BY11" s="123"/>
      <c r="BZ11" s="123"/>
      <c r="CA11" s="123"/>
      <c r="CB11" s="123"/>
      <c r="CC11" s="123"/>
      <c r="CD11" s="124"/>
      <c r="CE11" s="122">
        <v>4</v>
      </c>
      <c r="CF11" s="123"/>
      <c r="CG11" s="123"/>
      <c r="CH11" s="123"/>
      <c r="CI11" s="123"/>
      <c r="CJ11" s="123"/>
      <c r="CK11" s="123"/>
      <c r="CL11" s="123"/>
      <c r="CM11" s="123"/>
      <c r="CN11" s="123"/>
      <c r="CO11" s="123"/>
      <c r="CP11" s="123"/>
      <c r="CQ11" s="123"/>
      <c r="CR11" s="123"/>
      <c r="CS11" s="123"/>
      <c r="CT11" s="123"/>
      <c r="CU11" s="123"/>
      <c r="CV11" s="123"/>
      <c r="CW11" s="124"/>
      <c r="CX11" s="118">
        <v>5</v>
      </c>
      <c r="CY11" s="118"/>
      <c r="CZ11" s="118"/>
      <c r="DA11" s="118"/>
      <c r="DB11" s="118"/>
      <c r="DC11" s="118"/>
      <c r="DD11" s="118"/>
      <c r="DE11" s="118"/>
      <c r="DF11" s="118"/>
      <c r="DG11" s="118"/>
      <c r="DH11" s="118"/>
      <c r="DI11" s="118"/>
      <c r="DJ11" s="118"/>
      <c r="DK11" s="118">
        <v>6</v>
      </c>
      <c r="DL11" s="118"/>
      <c r="DM11" s="118"/>
      <c r="DN11" s="118"/>
      <c r="DO11" s="118"/>
      <c r="DP11" s="118"/>
      <c r="DQ11" s="118"/>
      <c r="DR11" s="118"/>
      <c r="DS11" s="118"/>
      <c r="DT11" s="118"/>
      <c r="DU11" s="118"/>
      <c r="DV11" s="118"/>
      <c r="DW11" s="118"/>
      <c r="DX11" s="118">
        <v>7</v>
      </c>
      <c r="DY11" s="118"/>
      <c r="DZ11" s="118"/>
      <c r="EA11" s="118"/>
      <c r="EB11" s="118"/>
      <c r="EC11" s="118"/>
      <c r="ED11" s="118"/>
      <c r="EE11" s="118"/>
      <c r="EF11" s="118"/>
      <c r="EG11" s="118"/>
      <c r="EH11" s="118"/>
      <c r="EI11" s="118"/>
      <c r="EJ11" s="118"/>
      <c r="EK11" s="118">
        <v>8</v>
      </c>
      <c r="EL11" s="118"/>
      <c r="EM11" s="118"/>
      <c r="EN11" s="118"/>
      <c r="EO11" s="118"/>
      <c r="EP11" s="118"/>
      <c r="EQ11" s="118"/>
      <c r="ER11" s="118"/>
      <c r="ES11" s="118"/>
      <c r="ET11" s="118"/>
      <c r="EU11" s="118"/>
      <c r="EV11" s="118"/>
      <c r="EW11" s="118"/>
      <c r="EX11" s="118">
        <v>9</v>
      </c>
      <c r="EY11" s="118"/>
      <c r="EZ11" s="118"/>
      <c r="FA11" s="118"/>
      <c r="FB11" s="118"/>
      <c r="FC11" s="118"/>
      <c r="FD11" s="118"/>
      <c r="FE11" s="118"/>
      <c r="FF11" s="118"/>
      <c r="FG11" s="118"/>
    </row>
    <row r="12" spans="1:164" s="8" customFormat="1" ht="54" hidden="1" customHeight="1" x14ac:dyDescent="0.25">
      <c r="A12" s="119" t="s">
        <v>16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20" t="s">
        <v>17</v>
      </c>
      <c r="AR12" s="120"/>
      <c r="AS12" s="120"/>
      <c r="AT12" s="120"/>
      <c r="AU12" s="120"/>
      <c r="AV12" s="120"/>
      <c r="AW12" s="120"/>
      <c r="AX12" s="36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8"/>
      <c r="BL12" s="36" t="s">
        <v>18</v>
      </c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8"/>
      <c r="CE12" s="36" t="s">
        <v>18</v>
      </c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8"/>
      <c r="CX12" s="121">
        <f>CX13+CX14+CX26+CX27+CX22+CX25</f>
        <v>0</v>
      </c>
      <c r="CY12" s="121"/>
      <c r="CZ12" s="121"/>
      <c r="DA12" s="121"/>
      <c r="DB12" s="121"/>
      <c r="DC12" s="121"/>
      <c r="DD12" s="121"/>
      <c r="DE12" s="121"/>
      <c r="DF12" s="121"/>
      <c r="DG12" s="121"/>
      <c r="DH12" s="121"/>
      <c r="DI12" s="121"/>
      <c r="DJ12" s="121"/>
      <c r="DK12" s="125" t="s">
        <v>18</v>
      </c>
      <c r="DL12" s="125"/>
      <c r="DM12" s="125"/>
      <c r="DN12" s="125"/>
      <c r="DO12" s="125"/>
      <c r="DP12" s="125"/>
      <c r="DQ12" s="125"/>
      <c r="DR12" s="125"/>
      <c r="DS12" s="125"/>
      <c r="DT12" s="125"/>
      <c r="DU12" s="125"/>
      <c r="DV12" s="125"/>
      <c r="DW12" s="125"/>
      <c r="DX12" s="121">
        <f>DX13+DX14+DX26+DX27+DX22+DX25</f>
        <v>0</v>
      </c>
      <c r="DY12" s="121"/>
      <c r="DZ12" s="121"/>
      <c r="EA12" s="121"/>
      <c r="EB12" s="121"/>
      <c r="EC12" s="121"/>
      <c r="ED12" s="121"/>
      <c r="EE12" s="121"/>
      <c r="EF12" s="121"/>
      <c r="EG12" s="121"/>
      <c r="EH12" s="121"/>
      <c r="EI12" s="121"/>
      <c r="EJ12" s="121"/>
      <c r="EK12" s="125" t="s">
        <v>18</v>
      </c>
      <c r="EL12" s="125"/>
      <c r="EM12" s="125"/>
      <c r="EN12" s="125"/>
      <c r="EO12" s="125"/>
      <c r="EP12" s="125"/>
      <c r="EQ12" s="125"/>
      <c r="ER12" s="125"/>
      <c r="ES12" s="125"/>
      <c r="ET12" s="125"/>
      <c r="EU12" s="125"/>
      <c r="EV12" s="125"/>
      <c r="EW12" s="125"/>
      <c r="EX12" s="125"/>
      <c r="EY12" s="125"/>
      <c r="EZ12" s="125"/>
      <c r="FA12" s="125"/>
      <c r="FB12" s="125"/>
      <c r="FC12" s="125"/>
      <c r="FD12" s="125"/>
      <c r="FE12" s="125"/>
      <c r="FF12" s="125"/>
      <c r="FG12" s="125"/>
    </row>
    <row r="13" spans="1:164" s="9" customFormat="1" ht="15" hidden="1" customHeight="1" x14ac:dyDescent="0.25">
      <c r="A13" s="117" t="s">
        <v>19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44" t="s">
        <v>20</v>
      </c>
      <c r="AR13" s="45"/>
      <c r="AS13" s="45"/>
      <c r="AT13" s="45"/>
      <c r="AU13" s="45"/>
      <c r="AV13" s="45"/>
      <c r="AW13" s="46"/>
      <c r="AX13" s="47" t="s">
        <v>21</v>
      </c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9"/>
      <c r="BL13" s="47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9"/>
      <c r="CE13" s="47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9"/>
      <c r="CX13" s="74"/>
      <c r="CY13" s="75"/>
      <c r="CZ13" s="75"/>
      <c r="DA13" s="75"/>
      <c r="DB13" s="75"/>
      <c r="DC13" s="75"/>
      <c r="DD13" s="75"/>
      <c r="DE13" s="75"/>
      <c r="DF13" s="75"/>
      <c r="DG13" s="75"/>
      <c r="DH13" s="75"/>
      <c r="DI13" s="75"/>
      <c r="DJ13" s="76"/>
      <c r="DK13" s="47" t="s">
        <v>18</v>
      </c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9"/>
      <c r="DX13" s="74"/>
      <c r="DY13" s="75"/>
      <c r="DZ13" s="75"/>
      <c r="EA13" s="75"/>
      <c r="EB13" s="75"/>
      <c r="EC13" s="75"/>
      <c r="ED13" s="75"/>
      <c r="EE13" s="75"/>
      <c r="EF13" s="75"/>
      <c r="EG13" s="75"/>
      <c r="EH13" s="75"/>
      <c r="EI13" s="75"/>
      <c r="EJ13" s="76"/>
      <c r="EK13" s="47" t="s">
        <v>18</v>
      </c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9"/>
      <c r="EX13" s="47" t="s">
        <v>18</v>
      </c>
      <c r="EY13" s="48"/>
      <c r="EZ13" s="48"/>
      <c r="FA13" s="48"/>
      <c r="FB13" s="48"/>
      <c r="FC13" s="48"/>
      <c r="FD13" s="48"/>
      <c r="FE13" s="48"/>
      <c r="FF13" s="48"/>
      <c r="FG13" s="49"/>
    </row>
    <row r="14" spans="1:164" s="9" customFormat="1" ht="28.5" hidden="1" customHeight="1" x14ac:dyDescent="0.25">
      <c r="A14" s="117" t="s">
        <v>22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44" t="s">
        <v>23</v>
      </c>
      <c r="AR14" s="45"/>
      <c r="AS14" s="45"/>
      <c r="AT14" s="45"/>
      <c r="AU14" s="45"/>
      <c r="AV14" s="45"/>
      <c r="AW14" s="46"/>
      <c r="AX14" s="47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9"/>
      <c r="BL14" s="47" t="s">
        <v>18</v>
      </c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9"/>
      <c r="CE14" s="47" t="s">
        <v>18</v>
      </c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9"/>
      <c r="CX14" s="74">
        <f>CX15+CX16+CX17+CX18+CX19</f>
        <v>0</v>
      </c>
      <c r="CY14" s="75"/>
      <c r="CZ14" s="75"/>
      <c r="DA14" s="75"/>
      <c r="DB14" s="75"/>
      <c r="DC14" s="75"/>
      <c r="DD14" s="75"/>
      <c r="DE14" s="75"/>
      <c r="DF14" s="75"/>
      <c r="DG14" s="75"/>
      <c r="DH14" s="75"/>
      <c r="DI14" s="75"/>
      <c r="DJ14" s="76"/>
      <c r="DK14" s="47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9"/>
      <c r="DX14" s="74">
        <f>DX15+DX16+DX17+DX18+DX19</f>
        <v>0</v>
      </c>
      <c r="DY14" s="75"/>
      <c r="DZ14" s="75"/>
      <c r="EA14" s="75"/>
      <c r="EB14" s="75"/>
      <c r="EC14" s="75"/>
      <c r="ED14" s="75"/>
      <c r="EE14" s="75"/>
      <c r="EF14" s="75"/>
      <c r="EG14" s="75"/>
      <c r="EH14" s="75"/>
      <c r="EI14" s="75"/>
      <c r="EJ14" s="76"/>
      <c r="EK14" s="47" t="s">
        <v>18</v>
      </c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9"/>
      <c r="EX14" s="47" t="s">
        <v>18</v>
      </c>
      <c r="EY14" s="48"/>
      <c r="EZ14" s="48"/>
      <c r="FA14" s="48"/>
      <c r="FB14" s="48"/>
      <c r="FC14" s="48"/>
      <c r="FD14" s="48"/>
      <c r="FE14" s="48"/>
      <c r="FF14" s="48"/>
      <c r="FG14" s="49"/>
    </row>
    <row r="15" spans="1:164" s="9" customFormat="1" ht="37.5" hidden="1" customHeight="1" x14ac:dyDescent="0.25">
      <c r="A15" s="96" t="s">
        <v>24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8"/>
      <c r="AQ15" s="44" t="s">
        <v>25</v>
      </c>
      <c r="AR15" s="45"/>
      <c r="AS15" s="45"/>
      <c r="AT15" s="45"/>
      <c r="AU15" s="45"/>
      <c r="AV15" s="45"/>
      <c r="AW15" s="46"/>
      <c r="AX15" s="61" t="s">
        <v>26</v>
      </c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47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9"/>
      <c r="CE15" s="68"/>
      <c r="CF15" s="69"/>
      <c r="CG15" s="69"/>
      <c r="CH15" s="69"/>
      <c r="CI15" s="69"/>
      <c r="CJ15" s="69"/>
      <c r="CK15" s="69"/>
      <c r="CL15" s="69"/>
      <c r="CM15" s="69"/>
      <c r="CN15" s="69"/>
      <c r="CO15" s="69"/>
      <c r="CP15" s="69"/>
      <c r="CQ15" s="69"/>
      <c r="CR15" s="69"/>
      <c r="CS15" s="69"/>
      <c r="CT15" s="69"/>
      <c r="CU15" s="69"/>
      <c r="CV15" s="69"/>
      <c r="CW15" s="70"/>
      <c r="CX15" s="74"/>
      <c r="CY15" s="75"/>
      <c r="CZ15" s="75"/>
      <c r="DA15" s="75"/>
      <c r="DB15" s="75"/>
      <c r="DC15" s="75"/>
      <c r="DD15" s="75"/>
      <c r="DE15" s="75"/>
      <c r="DF15" s="75"/>
      <c r="DG15" s="75"/>
      <c r="DH15" s="75"/>
      <c r="DI15" s="75"/>
      <c r="DJ15" s="76"/>
      <c r="DK15" s="47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9"/>
      <c r="DX15" s="74"/>
      <c r="DY15" s="75"/>
      <c r="DZ15" s="75"/>
      <c r="EA15" s="75"/>
      <c r="EB15" s="75"/>
      <c r="EC15" s="75"/>
      <c r="ED15" s="75"/>
      <c r="EE15" s="75"/>
      <c r="EF15" s="75"/>
      <c r="EG15" s="75"/>
      <c r="EH15" s="75"/>
      <c r="EI15" s="75"/>
      <c r="EJ15" s="76"/>
      <c r="EK15" s="47" t="s">
        <v>18</v>
      </c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9"/>
      <c r="EX15" s="47" t="s">
        <v>18</v>
      </c>
      <c r="EY15" s="48"/>
      <c r="EZ15" s="48"/>
      <c r="FA15" s="48"/>
      <c r="FB15" s="48"/>
      <c r="FC15" s="48"/>
      <c r="FD15" s="48"/>
      <c r="FE15" s="48"/>
      <c r="FF15" s="48"/>
      <c r="FG15" s="49"/>
    </row>
    <row r="16" spans="1:164" s="9" customFormat="1" ht="15" hidden="1" customHeight="1" x14ac:dyDescent="0.25">
      <c r="A16" s="99"/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  <c r="AF16" s="100"/>
      <c r="AG16" s="100"/>
      <c r="AH16" s="100"/>
      <c r="AI16" s="100"/>
      <c r="AJ16" s="100"/>
      <c r="AK16" s="100"/>
      <c r="AL16" s="100"/>
      <c r="AM16" s="100"/>
      <c r="AN16" s="100"/>
      <c r="AO16" s="100"/>
      <c r="AP16" s="101"/>
      <c r="AQ16" s="44" t="s">
        <v>27</v>
      </c>
      <c r="AR16" s="45"/>
      <c r="AS16" s="45"/>
      <c r="AT16" s="45"/>
      <c r="AU16" s="45"/>
      <c r="AV16" s="45"/>
      <c r="AW16" s="46"/>
      <c r="AX16" s="61" t="s">
        <v>28</v>
      </c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47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9"/>
      <c r="CE16" s="47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9"/>
      <c r="CX16" s="74"/>
      <c r="CY16" s="75"/>
      <c r="CZ16" s="75"/>
      <c r="DA16" s="75"/>
      <c r="DB16" s="75"/>
      <c r="DC16" s="75"/>
      <c r="DD16" s="75"/>
      <c r="DE16" s="75"/>
      <c r="DF16" s="75"/>
      <c r="DG16" s="75"/>
      <c r="DH16" s="75"/>
      <c r="DI16" s="75"/>
      <c r="DJ16" s="76"/>
      <c r="DK16" s="47" t="s">
        <v>18</v>
      </c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9"/>
      <c r="DX16" s="74"/>
      <c r="DY16" s="75"/>
      <c r="DZ16" s="75"/>
      <c r="EA16" s="75"/>
      <c r="EB16" s="75"/>
      <c r="EC16" s="75"/>
      <c r="ED16" s="75"/>
      <c r="EE16" s="75"/>
      <c r="EF16" s="75"/>
      <c r="EG16" s="75"/>
      <c r="EH16" s="75"/>
      <c r="EI16" s="75"/>
      <c r="EJ16" s="76"/>
      <c r="EK16" s="47" t="s">
        <v>18</v>
      </c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9"/>
      <c r="EX16" s="47" t="s">
        <v>18</v>
      </c>
      <c r="EY16" s="48"/>
      <c r="EZ16" s="48"/>
      <c r="FA16" s="48"/>
      <c r="FB16" s="48"/>
      <c r="FC16" s="48"/>
      <c r="FD16" s="48"/>
      <c r="FE16" s="48"/>
      <c r="FF16" s="48"/>
      <c r="FG16" s="49"/>
    </row>
    <row r="17" spans="1:170" s="9" customFormat="1" ht="26.25" hidden="1" customHeight="1" x14ac:dyDescent="0.25">
      <c r="A17" s="102"/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4"/>
      <c r="AQ17" s="44" t="s">
        <v>29</v>
      </c>
      <c r="AR17" s="45"/>
      <c r="AS17" s="45"/>
      <c r="AT17" s="45"/>
      <c r="AU17" s="45"/>
      <c r="AV17" s="45"/>
      <c r="AW17" s="46"/>
      <c r="AX17" s="114" t="s">
        <v>30</v>
      </c>
      <c r="AY17" s="115"/>
      <c r="AZ17" s="115"/>
      <c r="BA17" s="115"/>
      <c r="BB17" s="115"/>
      <c r="BC17" s="115"/>
      <c r="BD17" s="115"/>
      <c r="BE17" s="115"/>
      <c r="BF17" s="115"/>
      <c r="BG17" s="115"/>
      <c r="BH17" s="115"/>
      <c r="BI17" s="115"/>
      <c r="BJ17" s="115"/>
      <c r="BK17" s="116"/>
      <c r="BL17" s="47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9"/>
      <c r="CE17" s="47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9"/>
      <c r="CX17" s="74"/>
      <c r="CY17" s="75"/>
      <c r="CZ17" s="75"/>
      <c r="DA17" s="75"/>
      <c r="DB17" s="75"/>
      <c r="DC17" s="75"/>
      <c r="DD17" s="75"/>
      <c r="DE17" s="75"/>
      <c r="DF17" s="75"/>
      <c r="DG17" s="75"/>
      <c r="DH17" s="75"/>
      <c r="DI17" s="75"/>
      <c r="DJ17" s="76"/>
      <c r="DK17" s="47" t="s">
        <v>18</v>
      </c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9"/>
      <c r="DX17" s="74"/>
      <c r="DY17" s="75"/>
      <c r="DZ17" s="75"/>
      <c r="EA17" s="75"/>
      <c r="EB17" s="75"/>
      <c r="EC17" s="75"/>
      <c r="ED17" s="75"/>
      <c r="EE17" s="75"/>
      <c r="EF17" s="75"/>
      <c r="EG17" s="75"/>
      <c r="EH17" s="75"/>
      <c r="EI17" s="75"/>
      <c r="EJ17" s="76"/>
      <c r="EK17" s="47" t="s">
        <v>18</v>
      </c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9"/>
      <c r="EX17" s="47" t="s">
        <v>18</v>
      </c>
      <c r="EY17" s="48"/>
      <c r="EZ17" s="48"/>
      <c r="FA17" s="48"/>
      <c r="FB17" s="48"/>
      <c r="FC17" s="48"/>
      <c r="FD17" s="48"/>
      <c r="FE17" s="48"/>
      <c r="FF17" s="48"/>
      <c r="FG17" s="49"/>
    </row>
    <row r="18" spans="1:170" s="9" customFormat="1" ht="29.25" hidden="1" customHeight="1" x14ac:dyDescent="0.25">
      <c r="A18" s="60" t="s">
        <v>31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44" t="s">
        <v>32</v>
      </c>
      <c r="AR18" s="45"/>
      <c r="AS18" s="45"/>
      <c r="AT18" s="45"/>
      <c r="AU18" s="45"/>
      <c r="AV18" s="45"/>
      <c r="AW18" s="46"/>
      <c r="AX18" s="57" t="s">
        <v>33</v>
      </c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9"/>
      <c r="BL18" s="47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9"/>
      <c r="CE18" s="68"/>
      <c r="CF18" s="69"/>
      <c r="CG18" s="69"/>
      <c r="CH18" s="69"/>
      <c r="CI18" s="69"/>
      <c r="CJ18" s="69"/>
      <c r="CK18" s="69"/>
      <c r="CL18" s="69"/>
      <c r="CM18" s="69"/>
      <c r="CN18" s="69"/>
      <c r="CO18" s="69"/>
      <c r="CP18" s="69"/>
      <c r="CQ18" s="69"/>
      <c r="CR18" s="69"/>
      <c r="CS18" s="69"/>
      <c r="CT18" s="69"/>
      <c r="CU18" s="69"/>
      <c r="CV18" s="69"/>
      <c r="CW18" s="70"/>
      <c r="CX18" s="74"/>
      <c r="CY18" s="75"/>
      <c r="CZ18" s="75"/>
      <c r="DA18" s="75"/>
      <c r="DB18" s="75"/>
      <c r="DC18" s="75"/>
      <c r="DD18" s="75"/>
      <c r="DE18" s="75"/>
      <c r="DF18" s="75"/>
      <c r="DG18" s="75"/>
      <c r="DH18" s="75"/>
      <c r="DI18" s="75"/>
      <c r="DJ18" s="76"/>
      <c r="DK18" s="47" t="s">
        <v>18</v>
      </c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9"/>
      <c r="DX18" s="74"/>
      <c r="DY18" s="75"/>
      <c r="DZ18" s="75"/>
      <c r="EA18" s="75"/>
      <c r="EB18" s="75"/>
      <c r="EC18" s="75"/>
      <c r="ED18" s="75"/>
      <c r="EE18" s="75"/>
      <c r="EF18" s="75"/>
      <c r="EG18" s="75"/>
      <c r="EH18" s="75"/>
      <c r="EI18" s="75"/>
      <c r="EJ18" s="76"/>
      <c r="EK18" s="47" t="s">
        <v>18</v>
      </c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9"/>
      <c r="EX18" s="47" t="s">
        <v>18</v>
      </c>
      <c r="EY18" s="48"/>
      <c r="EZ18" s="48"/>
      <c r="FA18" s="48"/>
      <c r="FB18" s="48"/>
      <c r="FC18" s="48"/>
      <c r="FD18" s="48"/>
      <c r="FE18" s="48"/>
      <c r="FF18" s="48"/>
      <c r="FG18" s="49"/>
    </row>
    <row r="19" spans="1:170" s="9" customFormat="1" ht="28.5" hidden="1" customHeight="1" x14ac:dyDescent="0.25">
      <c r="A19" s="60" t="s">
        <v>34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44" t="s">
        <v>35</v>
      </c>
      <c r="AR19" s="45"/>
      <c r="AS19" s="45"/>
      <c r="AT19" s="45"/>
      <c r="AU19" s="45"/>
      <c r="AV19" s="45"/>
      <c r="AW19" s="46"/>
      <c r="AX19" s="57" t="s">
        <v>36</v>
      </c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9"/>
      <c r="BL19" s="47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9"/>
      <c r="CE19" s="47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9"/>
      <c r="CX19" s="74"/>
      <c r="CY19" s="75"/>
      <c r="CZ19" s="75"/>
      <c r="DA19" s="75"/>
      <c r="DB19" s="75"/>
      <c r="DC19" s="75"/>
      <c r="DD19" s="75"/>
      <c r="DE19" s="75"/>
      <c r="DF19" s="75"/>
      <c r="DG19" s="75"/>
      <c r="DH19" s="75"/>
      <c r="DI19" s="75"/>
      <c r="DJ19" s="76"/>
      <c r="DK19" s="47" t="s">
        <v>18</v>
      </c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9"/>
      <c r="DX19" s="74"/>
      <c r="DY19" s="75"/>
      <c r="DZ19" s="75"/>
      <c r="EA19" s="75"/>
      <c r="EB19" s="75"/>
      <c r="EC19" s="75"/>
      <c r="ED19" s="75"/>
      <c r="EE19" s="75"/>
      <c r="EF19" s="75"/>
      <c r="EG19" s="75"/>
      <c r="EH19" s="75"/>
      <c r="EI19" s="75"/>
      <c r="EJ19" s="76"/>
      <c r="EK19" s="47" t="s">
        <v>18</v>
      </c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9"/>
      <c r="EX19" s="47" t="s">
        <v>18</v>
      </c>
      <c r="EY19" s="48"/>
      <c r="EZ19" s="48"/>
      <c r="FA19" s="48"/>
      <c r="FB19" s="48"/>
      <c r="FC19" s="48"/>
      <c r="FD19" s="48"/>
      <c r="FE19" s="48"/>
      <c r="FF19" s="48"/>
      <c r="FG19" s="49"/>
    </row>
    <row r="20" spans="1:170" s="9" customFormat="1" ht="64.5" hidden="1" customHeight="1" x14ac:dyDescent="0.25">
      <c r="A20" s="60" t="s">
        <v>37</v>
      </c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44" t="s">
        <v>38</v>
      </c>
      <c r="AR20" s="45"/>
      <c r="AS20" s="45"/>
      <c r="AT20" s="45"/>
      <c r="AU20" s="45"/>
      <c r="AV20" s="45"/>
      <c r="AW20" s="46"/>
      <c r="AX20" s="47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9"/>
      <c r="BL20" s="47" t="s">
        <v>18</v>
      </c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9"/>
      <c r="CE20" s="47" t="s">
        <v>18</v>
      </c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9"/>
      <c r="CX20" s="47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9"/>
      <c r="DK20" s="47" t="s">
        <v>18</v>
      </c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9"/>
      <c r="DX20" s="47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9"/>
      <c r="EK20" s="47" t="s">
        <v>18</v>
      </c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9"/>
      <c r="EX20" s="47" t="s">
        <v>18</v>
      </c>
      <c r="EY20" s="48"/>
      <c r="EZ20" s="48"/>
      <c r="FA20" s="48"/>
      <c r="FB20" s="48"/>
      <c r="FC20" s="48"/>
      <c r="FD20" s="48"/>
      <c r="FE20" s="48"/>
      <c r="FF20" s="48"/>
      <c r="FG20" s="49"/>
    </row>
    <row r="21" spans="1:170" s="9" customFormat="1" ht="15" hidden="1" customHeight="1" x14ac:dyDescent="0.25">
      <c r="A21" s="60" t="s">
        <v>39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44" t="s">
        <v>40</v>
      </c>
      <c r="AR21" s="45"/>
      <c r="AS21" s="45"/>
      <c r="AT21" s="45"/>
      <c r="AU21" s="45"/>
      <c r="AV21" s="45"/>
      <c r="AW21" s="46"/>
      <c r="AX21" s="47" t="s">
        <v>21</v>
      </c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9"/>
      <c r="BL21" s="36" t="s">
        <v>18</v>
      </c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8"/>
      <c r="CE21" s="36" t="s">
        <v>18</v>
      </c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37"/>
      <c r="CW21" s="38"/>
      <c r="CX21" s="36" t="s">
        <v>18</v>
      </c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8"/>
      <c r="DK21" s="36" t="s">
        <v>18</v>
      </c>
      <c r="DL21" s="37"/>
      <c r="DM21" s="37"/>
      <c r="DN21" s="37"/>
      <c r="DO21" s="37"/>
      <c r="DP21" s="37"/>
      <c r="DQ21" s="37"/>
      <c r="DR21" s="37"/>
      <c r="DS21" s="37"/>
      <c r="DT21" s="37"/>
      <c r="DU21" s="37"/>
      <c r="DV21" s="37"/>
      <c r="DW21" s="38"/>
      <c r="DX21" s="47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9"/>
      <c r="EK21" s="47" t="s">
        <v>18</v>
      </c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9"/>
      <c r="EX21" s="47"/>
      <c r="EY21" s="48"/>
      <c r="EZ21" s="48"/>
      <c r="FA21" s="48"/>
      <c r="FB21" s="48"/>
      <c r="FC21" s="48"/>
      <c r="FD21" s="48"/>
      <c r="FE21" s="48"/>
      <c r="FF21" s="48"/>
      <c r="FG21" s="49"/>
    </row>
    <row r="22" spans="1:170" s="9" customFormat="1" ht="15" hidden="1" customHeight="1" x14ac:dyDescent="0.25">
      <c r="A22" s="60" t="s">
        <v>24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44" t="s">
        <v>41</v>
      </c>
      <c r="AR22" s="45"/>
      <c r="AS22" s="45"/>
      <c r="AT22" s="45"/>
      <c r="AU22" s="45"/>
      <c r="AV22" s="45"/>
      <c r="AW22" s="46"/>
      <c r="AX22" s="47" t="s">
        <v>42</v>
      </c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9"/>
      <c r="BL22" s="47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9"/>
      <c r="CE22" s="47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9"/>
      <c r="CX22" s="47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9"/>
      <c r="DK22" s="47" t="s">
        <v>18</v>
      </c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9"/>
      <c r="DX22" s="71"/>
      <c r="DY22" s="72"/>
      <c r="DZ22" s="72"/>
      <c r="EA22" s="72"/>
      <c r="EB22" s="72"/>
      <c r="EC22" s="72"/>
      <c r="ED22" s="72"/>
      <c r="EE22" s="72"/>
      <c r="EF22" s="72"/>
      <c r="EG22" s="72"/>
      <c r="EH22" s="72"/>
      <c r="EI22" s="72"/>
      <c r="EJ22" s="73"/>
      <c r="EK22" s="47" t="s">
        <v>18</v>
      </c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9"/>
      <c r="EX22" s="47" t="s">
        <v>18</v>
      </c>
      <c r="EY22" s="48"/>
      <c r="EZ22" s="48"/>
      <c r="FA22" s="48"/>
      <c r="FB22" s="48"/>
      <c r="FC22" s="48"/>
      <c r="FD22" s="48"/>
      <c r="FE22" s="48"/>
      <c r="FF22" s="48"/>
      <c r="FG22" s="49"/>
    </row>
    <row r="23" spans="1:170" s="9" customFormat="1" ht="27" hidden="1" customHeight="1" x14ac:dyDescent="0.25">
      <c r="A23" s="60" t="s">
        <v>31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44" t="s">
        <v>43</v>
      </c>
      <c r="AR23" s="45"/>
      <c r="AS23" s="45"/>
      <c r="AT23" s="45"/>
      <c r="AU23" s="45"/>
      <c r="AV23" s="45"/>
      <c r="AW23" s="46"/>
      <c r="AX23" s="57" t="s">
        <v>33</v>
      </c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9"/>
      <c r="BL23" s="36" t="s">
        <v>18</v>
      </c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8"/>
      <c r="CE23" s="36" t="s">
        <v>18</v>
      </c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8"/>
      <c r="CX23" s="36" t="s">
        <v>18</v>
      </c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8"/>
      <c r="DK23" s="36" t="s">
        <v>18</v>
      </c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8"/>
      <c r="DX23" s="47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9"/>
      <c r="EK23" s="47" t="s">
        <v>18</v>
      </c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9"/>
      <c r="EX23" s="36" t="s">
        <v>18</v>
      </c>
      <c r="EY23" s="37"/>
      <c r="EZ23" s="37"/>
      <c r="FA23" s="37"/>
      <c r="FB23" s="37"/>
      <c r="FC23" s="37"/>
      <c r="FD23" s="37"/>
      <c r="FE23" s="37"/>
      <c r="FF23" s="37"/>
      <c r="FG23" s="38"/>
    </row>
    <row r="24" spans="1:170" s="9" customFormat="1" ht="28.5" hidden="1" customHeight="1" x14ac:dyDescent="0.25">
      <c r="A24" s="60" t="s">
        <v>34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44" t="s">
        <v>44</v>
      </c>
      <c r="AR24" s="45"/>
      <c r="AS24" s="45"/>
      <c r="AT24" s="45"/>
      <c r="AU24" s="45"/>
      <c r="AV24" s="45"/>
      <c r="AW24" s="46"/>
      <c r="AX24" s="57" t="s">
        <v>36</v>
      </c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9"/>
      <c r="BL24" s="47" t="s">
        <v>18</v>
      </c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9"/>
      <c r="CE24" s="47" t="s">
        <v>18</v>
      </c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9"/>
      <c r="CX24" s="47" t="s">
        <v>18</v>
      </c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9"/>
      <c r="DK24" s="47" t="s">
        <v>18</v>
      </c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9"/>
      <c r="DX24" s="47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9"/>
      <c r="EK24" s="47" t="s">
        <v>18</v>
      </c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9"/>
      <c r="EX24" s="36" t="s">
        <v>18</v>
      </c>
      <c r="EY24" s="37"/>
      <c r="EZ24" s="37"/>
      <c r="FA24" s="37"/>
      <c r="FB24" s="37"/>
      <c r="FC24" s="37"/>
      <c r="FD24" s="37"/>
      <c r="FE24" s="37"/>
      <c r="FF24" s="37"/>
      <c r="FG24" s="38"/>
    </row>
    <row r="25" spans="1:170" s="9" customFormat="1" ht="28.5" hidden="1" customHeight="1" x14ac:dyDescent="0.25">
      <c r="A25" s="89" t="s">
        <v>45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1"/>
      <c r="AQ25" s="44" t="s">
        <v>46</v>
      </c>
      <c r="AR25" s="45"/>
      <c r="AS25" s="45"/>
      <c r="AT25" s="45"/>
      <c r="AU25" s="45"/>
      <c r="AV25" s="45"/>
      <c r="AW25" s="46"/>
      <c r="AX25" s="57" t="s">
        <v>47</v>
      </c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9"/>
      <c r="BL25" s="47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9"/>
      <c r="CE25" s="68" t="e">
        <f>CX25/BL25</f>
        <v>#DIV/0!</v>
      </c>
      <c r="CF25" s="69"/>
      <c r="CG25" s="69"/>
      <c r="CH25" s="69"/>
      <c r="CI25" s="69"/>
      <c r="CJ25" s="69"/>
      <c r="CK25" s="69"/>
      <c r="CL25" s="69"/>
      <c r="CM25" s="69"/>
      <c r="CN25" s="69"/>
      <c r="CO25" s="69"/>
      <c r="CP25" s="69"/>
      <c r="CQ25" s="69"/>
      <c r="CR25" s="69"/>
      <c r="CS25" s="69"/>
      <c r="CT25" s="69"/>
      <c r="CU25" s="69"/>
      <c r="CV25" s="69"/>
      <c r="CW25" s="70"/>
      <c r="CX25" s="68">
        <f>DX25/872.057</f>
        <v>0</v>
      </c>
      <c r="CY25" s="69"/>
      <c r="CZ25" s="69"/>
      <c r="DA25" s="69"/>
      <c r="DB25" s="69"/>
      <c r="DC25" s="69"/>
      <c r="DD25" s="69"/>
      <c r="DE25" s="69"/>
      <c r="DF25" s="69"/>
      <c r="DG25" s="69"/>
      <c r="DH25" s="69"/>
      <c r="DI25" s="69"/>
      <c r="DJ25" s="70"/>
      <c r="DK25" s="47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9"/>
      <c r="DX25" s="74"/>
      <c r="DY25" s="75"/>
      <c r="DZ25" s="75"/>
      <c r="EA25" s="75"/>
      <c r="EB25" s="75"/>
      <c r="EC25" s="75"/>
      <c r="ED25" s="75"/>
      <c r="EE25" s="75"/>
      <c r="EF25" s="75"/>
      <c r="EG25" s="75"/>
      <c r="EH25" s="75"/>
      <c r="EI25" s="75"/>
      <c r="EJ25" s="76"/>
      <c r="EK25" s="47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9"/>
      <c r="EX25" s="24"/>
      <c r="EY25" s="25"/>
      <c r="EZ25" s="25"/>
      <c r="FA25" s="25"/>
      <c r="FB25" s="25"/>
      <c r="FC25" s="25"/>
      <c r="FD25" s="25"/>
      <c r="FE25" s="25"/>
      <c r="FF25" s="25"/>
      <c r="FG25" s="26"/>
    </row>
    <row r="26" spans="1:170" s="9" customFormat="1" ht="28.5" hidden="1" customHeight="1" x14ac:dyDescent="0.25">
      <c r="A26" s="60" t="s">
        <v>48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44" t="s">
        <v>49</v>
      </c>
      <c r="AR26" s="45"/>
      <c r="AS26" s="45"/>
      <c r="AT26" s="45"/>
      <c r="AU26" s="45"/>
      <c r="AV26" s="45"/>
      <c r="AW26" s="46"/>
      <c r="AX26" s="47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9"/>
      <c r="BL26" s="47" t="s">
        <v>18</v>
      </c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9"/>
      <c r="CE26" s="47" t="s">
        <v>18</v>
      </c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9"/>
      <c r="CX26" s="68">
        <f>DX26/872057*1000</f>
        <v>0</v>
      </c>
      <c r="CY26" s="69"/>
      <c r="CZ26" s="69"/>
      <c r="DA26" s="69"/>
      <c r="DB26" s="69"/>
      <c r="DC26" s="69"/>
      <c r="DD26" s="69"/>
      <c r="DE26" s="69"/>
      <c r="DF26" s="69"/>
      <c r="DG26" s="69"/>
      <c r="DH26" s="69"/>
      <c r="DI26" s="69"/>
      <c r="DJ26" s="70"/>
      <c r="DK26" s="47" t="s">
        <v>18</v>
      </c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9"/>
      <c r="DX26" s="74"/>
      <c r="DY26" s="75"/>
      <c r="DZ26" s="75"/>
      <c r="EA26" s="75"/>
      <c r="EB26" s="75"/>
      <c r="EC26" s="75"/>
      <c r="ED26" s="75"/>
      <c r="EE26" s="75"/>
      <c r="EF26" s="75"/>
      <c r="EG26" s="75"/>
      <c r="EH26" s="75"/>
      <c r="EI26" s="75"/>
      <c r="EJ26" s="76"/>
      <c r="EK26" s="47" t="s">
        <v>18</v>
      </c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9"/>
      <c r="EX26" s="36" t="s">
        <v>18</v>
      </c>
      <c r="EY26" s="37"/>
      <c r="EZ26" s="37"/>
      <c r="FA26" s="37"/>
      <c r="FB26" s="37"/>
      <c r="FC26" s="37"/>
      <c r="FD26" s="37"/>
      <c r="FE26" s="37"/>
      <c r="FF26" s="37"/>
      <c r="FG26" s="38"/>
    </row>
    <row r="27" spans="1:170" s="9" customFormat="1" ht="54" hidden="1" customHeight="1" x14ac:dyDescent="0.25">
      <c r="A27" s="60" t="s">
        <v>50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44" t="s">
        <v>51</v>
      </c>
      <c r="AR27" s="45"/>
      <c r="AS27" s="45"/>
      <c r="AT27" s="45"/>
      <c r="AU27" s="45"/>
      <c r="AV27" s="45"/>
      <c r="AW27" s="46"/>
      <c r="AX27" s="57" t="s">
        <v>33</v>
      </c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9"/>
      <c r="BL27" s="36" t="s">
        <v>18</v>
      </c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8"/>
      <c r="CE27" s="36" t="s">
        <v>18</v>
      </c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8"/>
      <c r="CX27" s="68">
        <f>DX27/872057*1000</f>
        <v>0</v>
      </c>
      <c r="CY27" s="69"/>
      <c r="CZ27" s="69"/>
      <c r="DA27" s="69"/>
      <c r="DB27" s="69"/>
      <c r="DC27" s="69"/>
      <c r="DD27" s="69"/>
      <c r="DE27" s="69"/>
      <c r="DF27" s="69"/>
      <c r="DG27" s="69"/>
      <c r="DH27" s="69"/>
      <c r="DI27" s="69"/>
      <c r="DJ27" s="70"/>
      <c r="DK27" s="36" t="s">
        <v>18</v>
      </c>
      <c r="DL27" s="37"/>
      <c r="DM27" s="37"/>
      <c r="DN27" s="37"/>
      <c r="DO27" s="37"/>
      <c r="DP27" s="37"/>
      <c r="DQ27" s="37"/>
      <c r="DR27" s="37"/>
      <c r="DS27" s="37"/>
      <c r="DT27" s="37"/>
      <c r="DU27" s="37"/>
      <c r="DV27" s="37"/>
      <c r="DW27" s="38"/>
      <c r="DX27" s="74"/>
      <c r="DY27" s="75"/>
      <c r="DZ27" s="75"/>
      <c r="EA27" s="75"/>
      <c r="EB27" s="75"/>
      <c r="EC27" s="75"/>
      <c r="ED27" s="75"/>
      <c r="EE27" s="75"/>
      <c r="EF27" s="75"/>
      <c r="EG27" s="75"/>
      <c r="EH27" s="75"/>
      <c r="EI27" s="75"/>
      <c r="EJ27" s="76"/>
      <c r="EK27" s="36" t="s">
        <v>18</v>
      </c>
      <c r="EL27" s="37"/>
      <c r="EM27" s="37"/>
      <c r="EN27" s="37"/>
      <c r="EO27" s="37"/>
      <c r="EP27" s="37"/>
      <c r="EQ27" s="37"/>
      <c r="ER27" s="37"/>
      <c r="ES27" s="37"/>
      <c r="ET27" s="37"/>
      <c r="EU27" s="37"/>
      <c r="EV27" s="37"/>
      <c r="EW27" s="38"/>
      <c r="EX27" s="36" t="s">
        <v>18</v>
      </c>
      <c r="EY27" s="37"/>
      <c r="EZ27" s="37"/>
      <c r="FA27" s="37"/>
      <c r="FB27" s="37"/>
      <c r="FC27" s="37"/>
      <c r="FD27" s="37"/>
      <c r="FE27" s="37"/>
      <c r="FF27" s="37"/>
      <c r="FG27" s="38"/>
    </row>
    <row r="28" spans="1:170" s="8" customFormat="1" ht="54.75" hidden="1" customHeight="1" x14ac:dyDescent="0.25">
      <c r="A28" s="50" t="s">
        <v>52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1" t="s">
        <v>53</v>
      </c>
      <c r="AR28" s="52"/>
      <c r="AS28" s="52"/>
      <c r="AT28" s="52"/>
      <c r="AU28" s="52"/>
      <c r="AV28" s="52"/>
      <c r="AW28" s="53"/>
      <c r="AX28" s="36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8"/>
      <c r="BL28" s="36" t="s">
        <v>18</v>
      </c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7"/>
      <c r="BZ28" s="37"/>
      <c r="CA28" s="37"/>
      <c r="CB28" s="37"/>
      <c r="CC28" s="37"/>
      <c r="CD28" s="38"/>
      <c r="CE28" s="36" t="s">
        <v>18</v>
      </c>
      <c r="CF28" s="37"/>
      <c r="CG28" s="37"/>
      <c r="CH28" s="37"/>
      <c r="CI28" s="37"/>
      <c r="CJ28" s="37"/>
      <c r="CK28" s="37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8"/>
      <c r="CX28" s="36"/>
      <c r="CY28" s="37"/>
      <c r="CZ28" s="37"/>
      <c r="DA28" s="37"/>
      <c r="DB28" s="37"/>
      <c r="DC28" s="37"/>
      <c r="DD28" s="37"/>
      <c r="DE28" s="37"/>
      <c r="DF28" s="37"/>
      <c r="DG28" s="37"/>
      <c r="DH28" s="37"/>
      <c r="DI28" s="37"/>
      <c r="DJ28" s="38"/>
      <c r="DK28" s="36" t="s">
        <v>18</v>
      </c>
      <c r="DL28" s="37"/>
      <c r="DM28" s="37"/>
      <c r="DN28" s="37"/>
      <c r="DO28" s="37"/>
      <c r="DP28" s="37"/>
      <c r="DQ28" s="37"/>
      <c r="DR28" s="37"/>
      <c r="DS28" s="37"/>
      <c r="DT28" s="37"/>
      <c r="DU28" s="37"/>
      <c r="DV28" s="37"/>
      <c r="DW28" s="38"/>
      <c r="DX28" s="36"/>
      <c r="DY28" s="37"/>
      <c r="DZ28" s="37"/>
      <c r="EA28" s="37"/>
      <c r="EB28" s="37"/>
      <c r="EC28" s="37"/>
      <c r="ED28" s="37"/>
      <c r="EE28" s="37"/>
      <c r="EF28" s="37"/>
      <c r="EG28" s="37"/>
      <c r="EH28" s="37"/>
      <c r="EI28" s="37"/>
      <c r="EJ28" s="38"/>
      <c r="EK28" s="36" t="s">
        <v>18</v>
      </c>
      <c r="EL28" s="37"/>
      <c r="EM28" s="37"/>
      <c r="EN28" s="37"/>
      <c r="EO28" s="37"/>
      <c r="EP28" s="37"/>
      <c r="EQ28" s="37"/>
      <c r="ER28" s="37"/>
      <c r="ES28" s="37"/>
      <c r="ET28" s="37"/>
      <c r="EU28" s="37"/>
      <c r="EV28" s="37"/>
      <c r="EW28" s="38"/>
      <c r="EX28" s="36"/>
      <c r="EY28" s="37"/>
      <c r="EZ28" s="37"/>
      <c r="FA28" s="37"/>
      <c r="FB28" s="37"/>
      <c r="FC28" s="37"/>
      <c r="FD28" s="37"/>
      <c r="FE28" s="37"/>
      <c r="FF28" s="37"/>
      <c r="FG28" s="38"/>
      <c r="FN28" s="8">
        <v>592369.9</v>
      </c>
    </row>
    <row r="29" spans="1:170" s="9" customFormat="1" ht="15" hidden="1" customHeight="1" x14ac:dyDescent="0.25">
      <c r="A29" s="60" t="s">
        <v>39</v>
      </c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44" t="s">
        <v>54</v>
      </c>
      <c r="AR29" s="45"/>
      <c r="AS29" s="45"/>
      <c r="AT29" s="45"/>
      <c r="AU29" s="45"/>
      <c r="AV29" s="45"/>
      <c r="AW29" s="46"/>
      <c r="AX29" s="47" t="s">
        <v>21</v>
      </c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9"/>
      <c r="BL29" s="47" t="s">
        <v>18</v>
      </c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9"/>
      <c r="CE29" s="47" t="s">
        <v>18</v>
      </c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9"/>
      <c r="CX29" s="47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9"/>
      <c r="DK29" s="47" t="s">
        <v>18</v>
      </c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9"/>
      <c r="DX29" s="47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9"/>
      <c r="EK29" s="47" t="s">
        <v>18</v>
      </c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9"/>
      <c r="EX29" s="47" t="s">
        <v>18</v>
      </c>
      <c r="EY29" s="48"/>
      <c r="EZ29" s="48"/>
      <c r="FA29" s="48"/>
      <c r="FB29" s="48"/>
      <c r="FC29" s="48"/>
      <c r="FD29" s="48"/>
      <c r="FE29" s="48"/>
      <c r="FF29" s="48"/>
      <c r="FG29" s="49"/>
      <c r="FN29" s="9">
        <f>FN28/101</f>
        <v>5865.0485148514854</v>
      </c>
    </row>
    <row r="30" spans="1:170" s="9" customFormat="1" ht="15" hidden="1" customHeight="1" x14ac:dyDescent="0.25">
      <c r="A30" s="60" t="s">
        <v>24</v>
      </c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44" t="s">
        <v>55</v>
      </c>
      <c r="AR30" s="45"/>
      <c r="AS30" s="45"/>
      <c r="AT30" s="45"/>
      <c r="AU30" s="45"/>
      <c r="AV30" s="45"/>
      <c r="AW30" s="46"/>
      <c r="AX30" s="47" t="s">
        <v>42</v>
      </c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9"/>
      <c r="BL30" s="47" t="s">
        <v>18</v>
      </c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9"/>
      <c r="CE30" s="47" t="s">
        <v>18</v>
      </c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9"/>
      <c r="CX30" s="47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9"/>
      <c r="DK30" s="47" t="s">
        <v>18</v>
      </c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9"/>
      <c r="DX30" s="47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9"/>
      <c r="EK30" s="47" t="s">
        <v>18</v>
      </c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9"/>
      <c r="EX30" s="47" t="s">
        <v>18</v>
      </c>
      <c r="EY30" s="48"/>
      <c r="EZ30" s="48"/>
      <c r="FA30" s="48"/>
      <c r="FB30" s="48"/>
      <c r="FC30" s="48"/>
      <c r="FD30" s="48"/>
      <c r="FE30" s="48"/>
      <c r="FF30" s="48"/>
      <c r="FG30" s="49"/>
      <c r="FN30" s="9">
        <f>FN28-FN29</f>
        <v>586504.85148514854</v>
      </c>
    </row>
    <row r="31" spans="1:170" s="9" customFormat="1" ht="29.25" hidden="1" customHeight="1" x14ac:dyDescent="0.25">
      <c r="A31" s="60" t="s">
        <v>31</v>
      </c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44" t="s">
        <v>56</v>
      </c>
      <c r="AR31" s="45"/>
      <c r="AS31" s="45"/>
      <c r="AT31" s="45"/>
      <c r="AU31" s="45"/>
      <c r="AV31" s="45"/>
      <c r="AW31" s="46"/>
      <c r="AX31" s="57" t="s">
        <v>33</v>
      </c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9"/>
      <c r="BL31" s="47" t="s">
        <v>18</v>
      </c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9"/>
      <c r="CE31" s="47" t="s">
        <v>18</v>
      </c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9"/>
      <c r="CX31" s="47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9"/>
      <c r="DK31" s="47" t="s">
        <v>18</v>
      </c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9"/>
      <c r="DX31" s="47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9"/>
      <c r="EK31" s="47" t="s">
        <v>18</v>
      </c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9"/>
      <c r="EX31" s="47" t="s">
        <v>18</v>
      </c>
      <c r="EY31" s="48"/>
      <c r="EZ31" s="48"/>
      <c r="FA31" s="48"/>
      <c r="FB31" s="48"/>
      <c r="FC31" s="48"/>
      <c r="FD31" s="48"/>
      <c r="FE31" s="48"/>
      <c r="FF31" s="48"/>
      <c r="FG31" s="49"/>
    </row>
    <row r="32" spans="1:170" s="9" customFormat="1" ht="28.5" hidden="1" customHeight="1" x14ac:dyDescent="0.25">
      <c r="A32" s="60" t="s">
        <v>34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44" t="s">
        <v>57</v>
      </c>
      <c r="AR32" s="45"/>
      <c r="AS32" s="45"/>
      <c r="AT32" s="45"/>
      <c r="AU32" s="45"/>
      <c r="AV32" s="45"/>
      <c r="AW32" s="46"/>
      <c r="AX32" s="57" t="s">
        <v>36</v>
      </c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9"/>
      <c r="BL32" s="47" t="s">
        <v>18</v>
      </c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9"/>
      <c r="CE32" s="47" t="s">
        <v>18</v>
      </c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9"/>
      <c r="CX32" s="47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9"/>
      <c r="DK32" s="47" t="s">
        <v>18</v>
      </c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9"/>
      <c r="DX32" s="47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9"/>
      <c r="EK32" s="47" t="s">
        <v>18</v>
      </c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9"/>
      <c r="EX32" s="47" t="s">
        <v>18</v>
      </c>
      <c r="EY32" s="48"/>
      <c r="EZ32" s="48"/>
      <c r="FA32" s="48"/>
      <c r="FB32" s="48"/>
      <c r="FC32" s="48"/>
      <c r="FD32" s="48"/>
      <c r="FE32" s="48"/>
      <c r="FF32" s="48"/>
      <c r="FG32" s="49"/>
    </row>
    <row r="33" spans="1:182" s="8" customFormat="1" ht="29.25" customHeight="1" x14ac:dyDescent="0.25">
      <c r="A33" s="50" t="s">
        <v>58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1" t="s">
        <v>59</v>
      </c>
      <c r="AR33" s="52"/>
      <c r="AS33" s="52"/>
      <c r="AT33" s="52"/>
      <c r="AU33" s="52"/>
      <c r="AV33" s="52"/>
      <c r="AW33" s="53"/>
      <c r="AX33" s="36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8"/>
      <c r="BL33" s="36" t="s">
        <v>18</v>
      </c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8"/>
      <c r="CE33" s="36" t="s">
        <v>18</v>
      </c>
      <c r="CF33" s="37"/>
      <c r="CG33" s="37"/>
      <c r="CH33" s="37"/>
      <c r="CI33" s="37"/>
      <c r="CJ33" s="37"/>
      <c r="CK33" s="37"/>
      <c r="CL33" s="37"/>
      <c r="CM33" s="37"/>
      <c r="CN33" s="37"/>
      <c r="CO33" s="37"/>
      <c r="CP33" s="37"/>
      <c r="CQ33" s="37"/>
      <c r="CR33" s="37"/>
      <c r="CS33" s="37"/>
      <c r="CT33" s="37"/>
      <c r="CU33" s="37"/>
      <c r="CV33" s="37"/>
      <c r="CW33" s="38"/>
      <c r="CX33" s="36" t="s">
        <v>18</v>
      </c>
      <c r="CY33" s="37"/>
      <c r="CZ33" s="37"/>
      <c r="DA33" s="37"/>
      <c r="DB33" s="37"/>
      <c r="DC33" s="37"/>
      <c r="DD33" s="37"/>
      <c r="DE33" s="37"/>
      <c r="DF33" s="37"/>
      <c r="DG33" s="37"/>
      <c r="DH33" s="37"/>
      <c r="DI33" s="37"/>
      <c r="DJ33" s="38"/>
      <c r="DK33" s="33">
        <f>DK34+DK35+DK36+DK37+DK38+DK41+DK43</f>
        <v>15906.893408990036</v>
      </c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5"/>
      <c r="DX33" s="36" t="s">
        <v>18</v>
      </c>
      <c r="DY33" s="37"/>
      <c r="DZ33" s="37"/>
      <c r="EA33" s="37"/>
      <c r="EB33" s="37"/>
      <c r="EC33" s="37"/>
      <c r="ED33" s="37"/>
      <c r="EE33" s="37"/>
      <c r="EF33" s="37"/>
      <c r="EG33" s="37"/>
      <c r="EH33" s="37"/>
      <c r="EI33" s="37"/>
      <c r="EJ33" s="38"/>
      <c r="EK33" s="33">
        <f>EK34+EK35+EK36+EK37+EK38+EK41+EK43</f>
        <v>14745564.101879898</v>
      </c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5"/>
      <c r="EX33" s="36"/>
      <c r="EY33" s="37"/>
      <c r="EZ33" s="37"/>
      <c r="FA33" s="37"/>
      <c r="FB33" s="37"/>
      <c r="FC33" s="37"/>
      <c r="FD33" s="37"/>
      <c r="FE33" s="37"/>
      <c r="FF33" s="37"/>
      <c r="FG33" s="38"/>
      <c r="FK33" s="13">
        <v>13335575.4</v>
      </c>
      <c r="FN33" s="14">
        <f>FK33-EK33</f>
        <v>-1409988.7018798981</v>
      </c>
      <c r="FZ33" s="15"/>
    </row>
    <row r="34" spans="1:182" s="9" customFormat="1" ht="28.5" customHeight="1" x14ac:dyDescent="0.25">
      <c r="A34" s="60" t="s">
        <v>60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44" t="s">
        <v>61</v>
      </c>
      <c r="AR34" s="45"/>
      <c r="AS34" s="45"/>
      <c r="AT34" s="45"/>
      <c r="AU34" s="45"/>
      <c r="AV34" s="45"/>
      <c r="AW34" s="46"/>
      <c r="AX34" s="47" t="s">
        <v>21</v>
      </c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9"/>
      <c r="BL34" s="86">
        <f>+BL45+BL54</f>
        <v>0.33000038825151679</v>
      </c>
      <c r="BM34" s="87"/>
      <c r="BN34" s="87"/>
      <c r="BO34" s="87"/>
      <c r="BP34" s="87"/>
      <c r="BQ34" s="87"/>
      <c r="BR34" s="87"/>
      <c r="BS34" s="87"/>
      <c r="BT34" s="87"/>
      <c r="BU34" s="87"/>
      <c r="BV34" s="87"/>
      <c r="BW34" s="87"/>
      <c r="BX34" s="87"/>
      <c r="BY34" s="87"/>
      <c r="BZ34" s="87"/>
      <c r="CA34" s="87"/>
      <c r="CB34" s="87"/>
      <c r="CC34" s="87"/>
      <c r="CD34" s="88"/>
      <c r="CE34" s="77">
        <f t="shared" ref="CE34:CE41" si="0">+DK34/BL34</f>
        <v>3890.4799999999991</v>
      </c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9"/>
      <c r="CX34" s="47" t="s">
        <v>18</v>
      </c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9"/>
      <c r="DK34" s="77">
        <f t="shared" ref="DK34:DK41" si="1">+DK45+DK54</f>
        <v>1283.8599104847608</v>
      </c>
      <c r="DL34" s="78"/>
      <c r="DM34" s="78"/>
      <c r="DN34" s="78"/>
      <c r="DO34" s="78"/>
      <c r="DP34" s="78"/>
      <c r="DQ34" s="78"/>
      <c r="DR34" s="78"/>
      <c r="DS34" s="78"/>
      <c r="DT34" s="78"/>
      <c r="DU34" s="78"/>
      <c r="DV34" s="78"/>
      <c r="DW34" s="78"/>
      <c r="DX34" s="47" t="s">
        <v>18</v>
      </c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9"/>
      <c r="EK34" s="77">
        <f t="shared" ref="EK34:EK41" si="2">+EK45+EK54</f>
        <v>1190129.1499999999</v>
      </c>
      <c r="EL34" s="78"/>
      <c r="EM34" s="78"/>
      <c r="EN34" s="78"/>
      <c r="EO34" s="78"/>
      <c r="EP34" s="78"/>
      <c r="EQ34" s="78"/>
      <c r="ER34" s="78"/>
      <c r="ES34" s="78"/>
      <c r="ET34" s="78"/>
      <c r="EU34" s="78"/>
      <c r="EV34" s="78"/>
      <c r="EW34" s="78"/>
      <c r="EX34" s="47" t="s">
        <v>18</v>
      </c>
      <c r="EY34" s="48"/>
      <c r="EZ34" s="48"/>
      <c r="FA34" s="48"/>
      <c r="FB34" s="48"/>
      <c r="FC34" s="48"/>
      <c r="FD34" s="48"/>
      <c r="FE34" s="48"/>
      <c r="FF34" s="48"/>
      <c r="FG34" s="49"/>
      <c r="FN34" s="16">
        <f>FN33/101</f>
        <v>-13960.284177028694</v>
      </c>
    </row>
    <row r="35" spans="1:182" s="9" customFormat="1" ht="37.5" customHeight="1" x14ac:dyDescent="0.25">
      <c r="A35" s="96" t="s">
        <v>24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8"/>
      <c r="AA35" s="105" t="s">
        <v>62</v>
      </c>
      <c r="AB35" s="106"/>
      <c r="AC35" s="106"/>
      <c r="AD35" s="107"/>
      <c r="AE35" s="41" t="s">
        <v>63</v>
      </c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3"/>
      <c r="AQ35" s="95" t="s">
        <v>64</v>
      </c>
      <c r="AR35" s="95"/>
      <c r="AS35" s="95"/>
      <c r="AT35" s="95"/>
      <c r="AU35" s="95"/>
      <c r="AV35" s="95"/>
      <c r="AW35" s="95"/>
      <c r="AX35" s="61" t="s">
        <v>26</v>
      </c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86">
        <f t="shared" ref="BL35:BL41" si="3">+BL46+BL55</f>
        <v>2.35</v>
      </c>
      <c r="BM35" s="87"/>
      <c r="BN35" s="87"/>
      <c r="BO35" s="87"/>
      <c r="BP35" s="87"/>
      <c r="BQ35" s="87"/>
      <c r="BR35" s="87"/>
      <c r="BS35" s="87"/>
      <c r="BT35" s="87"/>
      <c r="BU35" s="87"/>
      <c r="BV35" s="87"/>
      <c r="BW35" s="87"/>
      <c r="BX35" s="87"/>
      <c r="BY35" s="87"/>
      <c r="BZ35" s="87"/>
      <c r="CA35" s="87"/>
      <c r="CB35" s="87"/>
      <c r="CC35" s="87"/>
      <c r="CD35" s="88"/>
      <c r="CE35" s="77">
        <f t="shared" si="0"/>
        <v>623.54999999999995</v>
      </c>
      <c r="CF35" s="78"/>
      <c r="CG35" s="78"/>
      <c r="CH35" s="78"/>
      <c r="CI35" s="78"/>
      <c r="CJ35" s="78"/>
      <c r="CK35" s="78"/>
      <c r="CL35" s="78"/>
      <c r="CM35" s="78"/>
      <c r="CN35" s="78"/>
      <c r="CO35" s="78"/>
      <c r="CP35" s="78"/>
      <c r="CQ35" s="78"/>
      <c r="CR35" s="78"/>
      <c r="CS35" s="78"/>
      <c r="CT35" s="78"/>
      <c r="CU35" s="78"/>
      <c r="CV35" s="78"/>
      <c r="CW35" s="79"/>
      <c r="CX35" s="47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9"/>
      <c r="DK35" s="77">
        <f t="shared" si="1"/>
        <v>1465.3425</v>
      </c>
      <c r="DL35" s="78"/>
      <c r="DM35" s="78"/>
      <c r="DN35" s="78"/>
      <c r="DO35" s="78"/>
      <c r="DP35" s="78"/>
      <c r="DQ35" s="78"/>
      <c r="DR35" s="78"/>
      <c r="DS35" s="78"/>
      <c r="DT35" s="78"/>
      <c r="DU35" s="78"/>
      <c r="DV35" s="78"/>
      <c r="DW35" s="78"/>
      <c r="DX35" s="47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9"/>
      <c r="EK35" s="77">
        <f t="shared" si="2"/>
        <v>1358359.9201024999</v>
      </c>
      <c r="EL35" s="78"/>
      <c r="EM35" s="78"/>
      <c r="EN35" s="78"/>
      <c r="EO35" s="78"/>
      <c r="EP35" s="78"/>
      <c r="EQ35" s="78"/>
      <c r="ER35" s="78"/>
      <c r="ES35" s="78"/>
      <c r="ET35" s="78"/>
      <c r="EU35" s="78"/>
      <c r="EV35" s="78"/>
      <c r="EW35" s="78"/>
      <c r="EX35" s="47"/>
      <c r="EY35" s="48"/>
      <c r="EZ35" s="48"/>
      <c r="FA35" s="48"/>
      <c r="FB35" s="48"/>
      <c r="FC35" s="48"/>
      <c r="FD35" s="48"/>
      <c r="FE35" s="48"/>
      <c r="FF35" s="48"/>
      <c r="FG35" s="49"/>
      <c r="FK35" s="17">
        <f>FK33-EK43</f>
        <v>13105460.200000001</v>
      </c>
      <c r="FN35" s="17">
        <f>FN33-FN34</f>
        <v>-1396028.4177028693</v>
      </c>
    </row>
    <row r="36" spans="1:182" s="9" customFormat="1" ht="48.75" customHeight="1" x14ac:dyDescent="0.25">
      <c r="A36" s="99"/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1"/>
      <c r="AA36" s="108"/>
      <c r="AB36" s="109"/>
      <c r="AC36" s="109"/>
      <c r="AD36" s="110"/>
      <c r="AE36" s="41" t="s">
        <v>65</v>
      </c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3"/>
      <c r="AQ36" s="95" t="s">
        <v>66</v>
      </c>
      <c r="AR36" s="95"/>
      <c r="AS36" s="95"/>
      <c r="AT36" s="95"/>
      <c r="AU36" s="95"/>
      <c r="AV36" s="95"/>
      <c r="AW36" s="95"/>
      <c r="AX36" s="61" t="s">
        <v>67</v>
      </c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86">
        <f t="shared" si="3"/>
        <v>0.56000000000000005</v>
      </c>
      <c r="BM36" s="87"/>
      <c r="BN36" s="87"/>
      <c r="BO36" s="87"/>
      <c r="BP36" s="87"/>
      <c r="BQ36" s="87"/>
      <c r="BR36" s="87"/>
      <c r="BS36" s="87"/>
      <c r="BT36" s="87"/>
      <c r="BU36" s="87"/>
      <c r="BV36" s="87"/>
      <c r="BW36" s="87"/>
      <c r="BX36" s="87"/>
      <c r="BY36" s="87"/>
      <c r="BZ36" s="87"/>
      <c r="CA36" s="87"/>
      <c r="CB36" s="87"/>
      <c r="CC36" s="87"/>
      <c r="CD36" s="88"/>
      <c r="CE36" s="77">
        <f t="shared" si="0"/>
        <v>793.16</v>
      </c>
      <c r="CF36" s="78"/>
      <c r="CG36" s="78"/>
      <c r="CH36" s="78"/>
      <c r="CI36" s="78"/>
      <c r="CJ36" s="78"/>
      <c r="CK36" s="78"/>
      <c r="CL36" s="78"/>
      <c r="CM36" s="78"/>
      <c r="CN36" s="78"/>
      <c r="CO36" s="78"/>
      <c r="CP36" s="78"/>
      <c r="CQ36" s="78"/>
      <c r="CR36" s="78"/>
      <c r="CS36" s="78"/>
      <c r="CT36" s="78"/>
      <c r="CU36" s="78"/>
      <c r="CV36" s="78"/>
      <c r="CW36" s="79"/>
      <c r="CX36" s="47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9"/>
      <c r="DK36" s="77">
        <f t="shared" si="1"/>
        <v>444.1696</v>
      </c>
      <c r="DL36" s="78"/>
      <c r="DM36" s="78"/>
      <c r="DN36" s="78"/>
      <c r="DO36" s="78"/>
      <c r="DP36" s="78"/>
      <c r="DQ36" s="78"/>
      <c r="DR36" s="78"/>
      <c r="DS36" s="78"/>
      <c r="DT36" s="78"/>
      <c r="DU36" s="78"/>
      <c r="DV36" s="78"/>
      <c r="DW36" s="78"/>
      <c r="DX36" s="47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9"/>
      <c r="EK36" s="77">
        <f t="shared" si="2"/>
        <v>411741.49001280003</v>
      </c>
      <c r="EL36" s="78"/>
      <c r="EM36" s="78"/>
      <c r="EN36" s="78"/>
      <c r="EO36" s="78"/>
      <c r="EP36" s="78"/>
      <c r="EQ36" s="78"/>
      <c r="ER36" s="78"/>
      <c r="ES36" s="78"/>
      <c r="ET36" s="78"/>
      <c r="EU36" s="78"/>
      <c r="EV36" s="78"/>
      <c r="EW36" s="78"/>
      <c r="EX36" s="47"/>
      <c r="EY36" s="48"/>
      <c r="EZ36" s="48"/>
      <c r="FA36" s="48"/>
      <c r="FB36" s="48"/>
      <c r="FC36" s="48"/>
      <c r="FD36" s="48"/>
      <c r="FE36" s="48"/>
      <c r="FF36" s="48"/>
      <c r="FG36" s="49"/>
      <c r="FN36" s="17">
        <f>FN35-105940.594059</f>
        <v>-1501969.0117618693</v>
      </c>
    </row>
    <row r="37" spans="1:182" s="9" customFormat="1" ht="15" customHeight="1" x14ac:dyDescent="0.25">
      <c r="A37" s="102"/>
      <c r="B37" s="103"/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4"/>
      <c r="AA37" s="111"/>
      <c r="AB37" s="112"/>
      <c r="AC37" s="112"/>
      <c r="AD37" s="113"/>
      <c r="AE37" s="41" t="s">
        <v>68</v>
      </c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3"/>
      <c r="AQ37" s="95" t="s">
        <v>69</v>
      </c>
      <c r="AR37" s="95"/>
      <c r="AS37" s="95"/>
      <c r="AT37" s="95"/>
      <c r="AU37" s="95"/>
      <c r="AV37" s="95"/>
      <c r="AW37" s="95"/>
      <c r="AX37" s="61" t="s">
        <v>28</v>
      </c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86">
        <f t="shared" si="3"/>
        <v>1.98</v>
      </c>
      <c r="BM37" s="87"/>
      <c r="BN37" s="87"/>
      <c r="BO37" s="87"/>
      <c r="BP37" s="87"/>
      <c r="BQ37" s="87"/>
      <c r="BR37" s="87"/>
      <c r="BS37" s="87"/>
      <c r="BT37" s="87"/>
      <c r="BU37" s="87"/>
      <c r="BV37" s="87"/>
      <c r="BW37" s="87"/>
      <c r="BX37" s="87"/>
      <c r="BY37" s="87"/>
      <c r="BZ37" s="87"/>
      <c r="CA37" s="87"/>
      <c r="CB37" s="87"/>
      <c r="CC37" s="87"/>
      <c r="CD37" s="88"/>
      <c r="CE37" s="77">
        <f t="shared" si="0"/>
        <v>1823.11</v>
      </c>
      <c r="CF37" s="78"/>
      <c r="CG37" s="78"/>
      <c r="CH37" s="78"/>
      <c r="CI37" s="78"/>
      <c r="CJ37" s="78"/>
      <c r="CK37" s="78"/>
      <c r="CL37" s="78"/>
      <c r="CM37" s="78"/>
      <c r="CN37" s="78"/>
      <c r="CO37" s="78"/>
      <c r="CP37" s="78"/>
      <c r="CQ37" s="78"/>
      <c r="CR37" s="78"/>
      <c r="CS37" s="78"/>
      <c r="CT37" s="78"/>
      <c r="CU37" s="78"/>
      <c r="CV37" s="78"/>
      <c r="CW37" s="79"/>
      <c r="CX37" s="92"/>
      <c r="CY37" s="93"/>
      <c r="CZ37" s="93"/>
      <c r="DA37" s="93"/>
      <c r="DB37" s="93"/>
      <c r="DC37" s="93"/>
      <c r="DD37" s="93"/>
      <c r="DE37" s="93"/>
      <c r="DF37" s="93"/>
      <c r="DG37" s="93"/>
      <c r="DH37" s="93"/>
      <c r="DI37" s="93"/>
      <c r="DJ37" s="94"/>
      <c r="DK37" s="77">
        <f t="shared" si="1"/>
        <v>3609.7577999999999</v>
      </c>
      <c r="DL37" s="78"/>
      <c r="DM37" s="78"/>
      <c r="DN37" s="78"/>
      <c r="DO37" s="78"/>
      <c r="DP37" s="78"/>
      <c r="DQ37" s="78"/>
      <c r="DR37" s="78"/>
      <c r="DS37" s="78"/>
      <c r="DT37" s="78"/>
      <c r="DU37" s="78"/>
      <c r="DV37" s="78"/>
      <c r="DW37" s="78"/>
      <c r="DX37" s="92"/>
      <c r="DY37" s="93"/>
      <c r="DZ37" s="93"/>
      <c r="EA37" s="93"/>
      <c r="EB37" s="93"/>
      <c r="EC37" s="93"/>
      <c r="ED37" s="93"/>
      <c r="EE37" s="93"/>
      <c r="EF37" s="93"/>
      <c r="EG37" s="93"/>
      <c r="EH37" s="93"/>
      <c r="EI37" s="93"/>
      <c r="EJ37" s="94"/>
      <c r="EK37" s="77">
        <f t="shared" si="2"/>
        <v>3346215.8122954001</v>
      </c>
      <c r="EL37" s="78"/>
      <c r="EM37" s="78"/>
      <c r="EN37" s="78"/>
      <c r="EO37" s="78"/>
      <c r="EP37" s="78"/>
      <c r="EQ37" s="78"/>
      <c r="ER37" s="78"/>
      <c r="ES37" s="78"/>
      <c r="ET37" s="78"/>
      <c r="EU37" s="78"/>
      <c r="EV37" s="78"/>
      <c r="EW37" s="78"/>
      <c r="EX37" s="47"/>
      <c r="EY37" s="48"/>
      <c r="EZ37" s="48"/>
      <c r="FA37" s="48"/>
      <c r="FB37" s="48"/>
      <c r="FC37" s="48"/>
      <c r="FD37" s="48"/>
      <c r="FE37" s="48"/>
      <c r="FF37" s="48"/>
      <c r="FG37" s="49"/>
    </row>
    <row r="38" spans="1:182" s="9" customFormat="1" ht="30.75" customHeight="1" x14ac:dyDescent="0.25">
      <c r="A38" s="89" t="s">
        <v>70</v>
      </c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1"/>
      <c r="AQ38" s="44" t="s">
        <v>71</v>
      </c>
      <c r="AR38" s="45"/>
      <c r="AS38" s="45"/>
      <c r="AT38" s="45"/>
      <c r="AU38" s="45"/>
      <c r="AV38" s="45"/>
      <c r="AW38" s="46"/>
      <c r="AX38" s="57" t="s">
        <v>33</v>
      </c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9"/>
      <c r="BL38" s="86">
        <f t="shared" si="3"/>
        <v>0.18284294542661481</v>
      </c>
      <c r="BM38" s="87"/>
      <c r="BN38" s="87"/>
      <c r="BO38" s="87"/>
      <c r="BP38" s="87"/>
      <c r="BQ38" s="87"/>
      <c r="BR38" s="87"/>
      <c r="BS38" s="87"/>
      <c r="BT38" s="87"/>
      <c r="BU38" s="87"/>
      <c r="BV38" s="87"/>
      <c r="BW38" s="87"/>
      <c r="BX38" s="87"/>
      <c r="BY38" s="87"/>
      <c r="BZ38" s="87"/>
      <c r="CA38" s="87"/>
      <c r="CB38" s="87"/>
      <c r="CC38" s="87"/>
      <c r="CD38" s="88"/>
      <c r="CE38" s="77">
        <f t="shared" si="0"/>
        <v>41323.01</v>
      </c>
      <c r="CF38" s="78"/>
      <c r="CG38" s="78"/>
      <c r="CH38" s="78"/>
      <c r="CI38" s="78"/>
      <c r="CJ38" s="78"/>
      <c r="CK38" s="78"/>
      <c r="CL38" s="78"/>
      <c r="CM38" s="78"/>
      <c r="CN38" s="78"/>
      <c r="CO38" s="78"/>
      <c r="CP38" s="78"/>
      <c r="CQ38" s="78"/>
      <c r="CR38" s="78"/>
      <c r="CS38" s="78"/>
      <c r="CT38" s="78"/>
      <c r="CU38" s="78"/>
      <c r="CV38" s="78"/>
      <c r="CW38" s="79"/>
      <c r="CX38" s="92" t="s">
        <v>18</v>
      </c>
      <c r="CY38" s="93"/>
      <c r="CZ38" s="93"/>
      <c r="DA38" s="93"/>
      <c r="DB38" s="93"/>
      <c r="DC38" s="93"/>
      <c r="DD38" s="93"/>
      <c r="DE38" s="93"/>
      <c r="DF38" s="93"/>
      <c r="DG38" s="93"/>
      <c r="DH38" s="93"/>
      <c r="DI38" s="93"/>
      <c r="DJ38" s="94"/>
      <c r="DK38" s="77">
        <f t="shared" si="1"/>
        <v>7555.6208622934582</v>
      </c>
      <c r="DL38" s="78"/>
      <c r="DM38" s="78"/>
      <c r="DN38" s="78"/>
      <c r="DO38" s="78"/>
      <c r="DP38" s="78"/>
      <c r="DQ38" s="78"/>
      <c r="DR38" s="78"/>
      <c r="DS38" s="78"/>
      <c r="DT38" s="78"/>
      <c r="DU38" s="78"/>
      <c r="DV38" s="78"/>
      <c r="DW38" s="78"/>
      <c r="DX38" s="92" t="s">
        <v>18</v>
      </c>
      <c r="DY38" s="93"/>
      <c r="DZ38" s="93"/>
      <c r="EA38" s="93"/>
      <c r="EB38" s="93"/>
      <c r="EC38" s="93"/>
      <c r="ED38" s="93"/>
      <c r="EE38" s="93"/>
      <c r="EF38" s="93"/>
      <c r="EG38" s="93"/>
      <c r="EH38" s="93"/>
      <c r="EI38" s="93"/>
      <c r="EJ38" s="94"/>
      <c r="EK38" s="77">
        <f t="shared" si="2"/>
        <v>7004007.6500000004</v>
      </c>
      <c r="EL38" s="78"/>
      <c r="EM38" s="78"/>
      <c r="EN38" s="78"/>
      <c r="EO38" s="78"/>
      <c r="EP38" s="78"/>
      <c r="EQ38" s="78"/>
      <c r="ER38" s="78"/>
      <c r="ES38" s="78"/>
      <c r="ET38" s="78"/>
      <c r="EU38" s="78"/>
      <c r="EV38" s="78"/>
      <c r="EW38" s="78"/>
      <c r="EX38" s="47" t="s">
        <v>18</v>
      </c>
      <c r="EY38" s="48"/>
      <c r="EZ38" s="48"/>
      <c r="FA38" s="48"/>
      <c r="FB38" s="48"/>
      <c r="FC38" s="48"/>
      <c r="FD38" s="48"/>
      <c r="FE38" s="48"/>
      <c r="FF38" s="48"/>
      <c r="FG38" s="49"/>
    </row>
    <row r="39" spans="1:182" s="9" customFormat="1" ht="30.75" customHeight="1" x14ac:dyDescent="0.25">
      <c r="A39" s="41" t="s">
        <v>72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3"/>
      <c r="AQ39" s="44" t="s">
        <v>73</v>
      </c>
      <c r="AR39" s="45"/>
      <c r="AS39" s="45"/>
      <c r="AT39" s="45"/>
      <c r="AU39" s="45"/>
      <c r="AV39" s="45"/>
      <c r="AW39" s="46"/>
      <c r="AX39" s="57" t="s">
        <v>47</v>
      </c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9"/>
      <c r="BL39" s="86">
        <f t="shared" si="3"/>
        <v>3.9E-2</v>
      </c>
      <c r="BM39" s="87"/>
      <c r="BN39" s="87"/>
      <c r="BO39" s="87"/>
      <c r="BP39" s="87"/>
      <c r="BQ39" s="87"/>
      <c r="BR39" s="87"/>
      <c r="BS39" s="87"/>
      <c r="BT39" s="87"/>
      <c r="BU39" s="87"/>
      <c r="BV39" s="87"/>
      <c r="BW39" s="87"/>
      <c r="BX39" s="87"/>
      <c r="BY39" s="87"/>
      <c r="BZ39" s="87"/>
      <c r="CA39" s="87"/>
      <c r="CB39" s="87"/>
      <c r="CC39" s="87"/>
      <c r="CD39" s="88"/>
      <c r="CE39" s="77">
        <f t="shared" si="0"/>
        <v>2847.44</v>
      </c>
      <c r="CF39" s="78"/>
      <c r="CG39" s="78"/>
      <c r="CH39" s="78"/>
      <c r="CI39" s="78"/>
      <c r="CJ39" s="78"/>
      <c r="CK39" s="78"/>
      <c r="CL39" s="78"/>
      <c r="CM39" s="78"/>
      <c r="CN39" s="78"/>
      <c r="CO39" s="78"/>
      <c r="CP39" s="78"/>
      <c r="CQ39" s="78"/>
      <c r="CR39" s="78"/>
      <c r="CS39" s="78"/>
      <c r="CT39" s="78"/>
      <c r="CU39" s="78"/>
      <c r="CV39" s="78"/>
      <c r="CW39" s="79"/>
      <c r="CX39" s="47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9"/>
      <c r="DK39" s="77">
        <f t="shared" si="1"/>
        <v>111.05016000000001</v>
      </c>
      <c r="DL39" s="78"/>
      <c r="DM39" s="78"/>
      <c r="DN39" s="78"/>
      <c r="DO39" s="78"/>
      <c r="DP39" s="78"/>
      <c r="DQ39" s="78"/>
      <c r="DR39" s="78"/>
      <c r="DS39" s="78"/>
      <c r="DT39" s="78"/>
      <c r="DU39" s="78"/>
      <c r="DV39" s="78"/>
      <c r="DW39" s="78"/>
      <c r="DX39" s="47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9"/>
      <c r="EK39" s="77">
        <f t="shared" si="2"/>
        <v>102942.85096888001</v>
      </c>
      <c r="EL39" s="78"/>
      <c r="EM39" s="78"/>
      <c r="EN39" s="78"/>
      <c r="EO39" s="78"/>
      <c r="EP39" s="78"/>
      <c r="EQ39" s="78"/>
      <c r="ER39" s="78"/>
      <c r="ES39" s="78"/>
      <c r="ET39" s="78"/>
      <c r="EU39" s="78"/>
      <c r="EV39" s="78"/>
      <c r="EW39" s="78"/>
      <c r="EX39" s="47"/>
      <c r="EY39" s="48"/>
      <c r="EZ39" s="48"/>
      <c r="FA39" s="48"/>
      <c r="FB39" s="48"/>
      <c r="FC39" s="48"/>
      <c r="FD39" s="48"/>
      <c r="FE39" s="48"/>
      <c r="FF39" s="48"/>
      <c r="FG39" s="49"/>
    </row>
    <row r="40" spans="1:182" s="9" customFormat="1" ht="30.75" customHeight="1" x14ac:dyDescent="0.25">
      <c r="A40" s="41" t="s">
        <v>74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3"/>
      <c r="AQ40" s="44" t="s">
        <v>75</v>
      </c>
      <c r="AR40" s="45"/>
      <c r="AS40" s="45"/>
      <c r="AT40" s="45"/>
      <c r="AU40" s="45"/>
      <c r="AV40" s="45"/>
      <c r="AW40" s="46"/>
      <c r="AX40" s="57" t="s">
        <v>33</v>
      </c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9"/>
      <c r="BL40" s="47">
        <f t="shared" si="3"/>
        <v>0</v>
      </c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9"/>
      <c r="CE40" s="77" t="e">
        <f t="shared" si="0"/>
        <v>#DIV/0!</v>
      </c>
      <c r="CF40" s="78"/>
      <c r="CG40" s="78"/>
      <c r="CH40" s="78"/>
      <c r="CI40" s="78"/>
      <c r="CJ40" s="78"/>
      <c r="CK40" s="78"/>
      <c r="CL40" s="78"/>
      <c r="CM40" s="78"/>
      <c r="CN40" s="78"/>
      <c r="CO40" s="78"/>
      <c r="CP40" s="78"/>
      <c r="CQ40" s="78"/>
      <c r="CR40" s="78"/>
      <c r="CS40" s="78"/>
      <c r="CT40" s="78"/>
      <c r="CU40" s="78"/>
      <c r="CV40" s="78"/>
      <c r="CW40" s="79"/>
      <c r="CX40" s="47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9"/>
      <c r="DK40" s="77">
        <f t="shared" si="1"/>
        <v>205.74998948212121</v>
      </c>
      <c r="DL40" s="78"/>
      <c r="DM40" s="78"/>
      <c r="DN40" s="78"/>
      <c r="DO40" s="78"/>
      <c r="DP40" s="78"/>
      <c r="DQ40" s="78"/>
      <c r="DR40" s="78"/>
      <c r="DS40" s="78"/>
      <c r="DT40" s="78"/>
      <c r="DU40" s="78"/>
      <c r="DV40" s="78"/>
      <c r="DW40" s="78"/>
      <c r="DX40" s="47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9"/>
      <c r="EK40" s="77">
        <f t="shared" si="2"/>
        <v>190728.8</v>
      </c>
      <c r="EL40" s="78"/>
      <c r="EM40" s="78"/>
      <c r="EN40" s="78"/>
      <c r="EO40" s="78"/>
      <c r="EP40" s="78"/>
      <c r="EQ40" s="78"/>
      <c r="ER40" s="78"/>
      <c r="ES40" s="78"/>
      <c r="ET40" s="78"/>
      <c r="EU40" s="78"/>
      <c r="EV40" s="78"/>
      <c r="EW40" s="78"/>
      <c r="EX40" s="47"/>
      <c r="EY40" s="48"/>
      <c r="EZ40" s="48"/>
      <c r="FA40" s="48"/>
      <c r="FB40" s="48"/>
      <c r="FC40" s="48"/>
      <c r="FD40" s="48"/>
      <c r="FE40" s="48"/>
      <c r="FF40" s="48"/>
      <c r="FG40" s="49"/>
    </row>
    <row r="41" spans="1:182" s="9" customFormat="1" ht="28.5" customHeight="1" x14ac:dyDescent="0.25">
      <c r="A41" s="60" t="s">
        <v>76</v>
      </c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44" t="s">
        <v>77</v>
      </c>
      <c r="AR41" s="45"/>
      <c r="AS41" s="45"/>
      <c r="AT41" s="45"/>
      <c r="AU41" s="45"/>
      <c r="AV41" s="45"/>
      <c r="AW41" s="46"/>
      <c r="AX41" s="57" t="s">
        <v>36</v>
      </c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9"/>
      <c r="BL41" s="86">
        <f t="shared" si="3"/>
        <v>0.56000000000000005</v>
      </c>
      <c r="BM41" s="87"/>
      <c r="BN41" s="87"/>
      <c r="BO41" s="87"/>
      <c r="BP41" s="87"/>
      <c r="BQ41" s="87"/>
      <c r="BR41" s="87"/>
      <c r="BS41" s="87"/>
      <c r="BT41" s="87"/>
      <c r="BU41" s="87"/>
      <c r="BV41" s="87"/>
      <c r="BW41" s="87"/>
      <c r="BX41" s="87"/>
      <c r="BY41" s="87"/>
      <c r="BZ41" s="87"/>
      <c r="CA41" s="87"/>
      <c r="CB41" s="87"/>
      <c r="CC41" s="87"/>
      <c r="CD41" s="88"/>
      <c r="CE41" s="77">
        <f t="shared" si="0"/>
        <v>2321.2578571428567</v>
      </c>
      <c r="CF41" s="78"/>
      <c r="CG41" s="78"/>
      <c r="CH41" s="78"/>
      <c r="CI41" s="78"/>
      <c r="CJ41" s="78"/>
      <c r="CK41" s="78"/>
      <c r="CL41" s="78"/>
      <c r="CM41" s="78"/>
      <c r="CN41" s="78"/>
      <c r="CO41" s="78"/>
      <c r="CP41" s="78"/>
      <c r="CQ41" s="78"/>
      <c r="CR41" s="78"/>
      <c r="CS41" s="78"/>
      <c r="CT41" s="78"/>
      <c r="CU41" s="78"/>
      <c r="CV41" s="78"/>
      <c r="CW41" s="79"/>
      <c r="CX41" s="47" t="s">
        <v>18</v>
      </c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9"/>
      <c r="DK41" s="77">
        <f t="shared" si="1"/>
        <v>1299.9043999999999</v>
      </c>
      <c r="DL41" s="78"/>
      <c r="DM41" s="78"/>
      <c r="DN41" s="78"/>
      <c r="DO41" s="78"/>
      <c r="DP41" s="78"/>
      <c r="DQ41" s="78"/>
      <c r="DR41" s="78"/>
      <c r="DS41" s="78"/>
      <c r="DT41" s="78"/>
      <c r="DU41" s="78"/>
      <c r="DV41" s="78"/>
      <c r="DW41" s="78"/>
      <c r="DX41" s="47" t="s">
        <v>18</v>
      </c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9"/>
      <c r="EK41" s="77">
        <f t="shared" si="2"/>
        <v>1204994.8794692</v>
      </c>
      <c r="EL41" s="78"/>
      <c r="EM41" s="78"/>
      <c r="EN41" s="78"/>
      <c r="EO41" s="78"/>
      <c r="EP41" s="78"/>
      <c r="EQ41" s="78"/>
      <c r="ER41" s="78"/>
      <c r="ES41" s="78"/>
      <c r="ET41" s="78"/>
      <c r="EU41" s="78"/>
      <c r="EV41" s="78"/>
      <c r="EW41" s="78"/>
      <c r="EX41" s="47" t="s">
        <v>18</v>
      </c>
      <c r="EY41" s="48"/>
      <c r="EZ41" s="48"/>
      <c r="FA41" s="48"/>
      <c r="FB41" s="48"/>
      <c r="FC41" s="48"/>
      <c r="FD41" s="48"/>
      <c r="FE41" s="48"/>
      <c r="FF41" s="48"/>
      <c r="FG41" s="49"/>
      <c r="FN41" s="9">
        <v>107000</v>
      </c>
    </row>
    <row r="42" spans="1:182" s="9" customFormat="1" ht="28.5" customHeight="1" x14ac:dyDescent="0.25">
      <c r="A42" s="41" t="s">
        <v>78</v>
      </c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3"/>
      <c r="AQ42" s="44" t="s">
        <v>79</v>
      </c>
      <c r="AR42" s="45"/>
      <c r="AS42" s="45"/>
      <c r="AT42" s="45"/>
      <c r="AU42" s="45"/>
      <c r="AV42" s="45"/>
      <c r="AW42" s="46"/>
      <c r="AX42" s="57" t="s">
        <v>47</v>
      </c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9"/>
      <c r="BL42" s="47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9"/>
      <c r="CE42" s="47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9"/>
      <c r="CX42" s="47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9"/>
      <c r="DK42" s="68"/>
      <c r="DL42" s="69"/>
      <c r="DM42" s="69"/>
      <c r="DN42" s="69"/>
      <c r="DO42" s="69"/>
      <c r="DP42" s="69"/>
      <c r="DQ42" s="69"/>
      <c r="DR42" s="69"/>
      <c r="DS42" s="69"/>
      <c r="DT42" s="69"/>
      <c r="DU42" s="69"/>
      <c r="DV42" s="69"/>
      <c r="DW42" s="70"/>
      <c r="DX42" s="47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9"/>
      <c r="EK42" s="74"/>
      <c r="EL42" s="75"/>
      <c r="EM42" s="75"/>
      <c r="EN42" s="75"/>
      <c r="EO42" s="75"/>
      <c r="EP42" s="75"/>
      <c r="EQ42" s="75"/>
      <c r="ER42" s="75"/>
      <c r="ES42" s="75"/>
      <c r="ET42" s="75"/>
      <c r="EU42" s="75"/>
      <c r="EV42" s="75"/>
      <c r="EW42" s="76"/>
      <c r="EX42" s="47"/>
      <c r="EY42" s="48"/>
      <c r="EZ42" s="48"/>
      <c r="FA42" s="48"/>
      <c r="FB42" s="48"/>
      <c r="FC42" s="48"/>
      <c r="FD42" s="48"/>
      <c r="FE42" s="48"/>
      <c r="FF42" s="48"/>
      <c r="FG42" s="49"/>
      <c r="FZ42" s="18"/>
    </row>
    <row r="43" spans="1:182" s="8" customFormat="1" ht="15" customHeight="1" x14ac:dyDescent="0.25">
      <c r="A43" s="60" t="s">
        <v>80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44" t="s">
        <v>81</v>
      </c>
      <c r="AR43" s="45"/>
      <c r="AS43" s="45"/>
      <c r="AT43" s="45"/>
      <c r="AU43" s="45"/>
      <c r="AV43" s="45"/>
      <c r="AW43" s="46"/>
      <c r="AX43" s="36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8"/>
      <c r="BL43" s="47" t="s">
        <v>18</v>
      </c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9"/>
      <c r="CE43" s="47" t="s">
        <v>18</v>
      </c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9"/>
      <c r="CX43" s="47" t="s">
        <v>18</v>
      </c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9"/>
      <c r="DK43" s="68">
        <f>+EK43/FZ45</f>
        <v>248.23833621181606</v>
      </c>
      <c r="DL43" s="69"/>
      <c r="DM43" s="69"/>
      <c r="DN43" s="69"/>
      <c r="DO43" s="69"/>
      <c r="DP43" s="69"/>
      <c r="DQ43" s="69"/>
      <c r="DR43" s="69"/>
      <c r="DS43" s="69"/>
      <c r="DT43" s="69"/>
      <c r="DU43" s="69"/>
      <c r="DV43" s="69"/>
      <c r="DW43" s="70"/>
      <c r="DX43" s="47" t="s">
        <v>18</v>
      </c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9"/>
      <c r="EK43" s="74">
        <v>230115.20000000001</v>
      </c>
      <c r="EL43" s="75"/>
      <c r="EM43" s="75"/>
      <c r="EN43" s="75"/>
      <c r="EO43" s="75"/>
      <c r="EP43" s="75"/>
      <c r="EQ43" s="75"/>
      <c r="ER43" s="75"/>
      <c r="ES43" s="75"/>
      <c r="ET43" s="75"/>
      <c r="EU43" s="75"/>
      <c r="EV43" s="75"/>
      <c r="EW43" s="76"/>
      <c r="EX43" s="36" t="s">
        <v>18</v>
      </c>
      <c r="EY43" s="37"/>
      <c r="EZ43" s="37"/>
      <c r="FA43" s="37"/>
      <c r="FB43" s="37"/>
      <c r="FC43" s="37"/>
      <c r="FD43" s="37"/>
      <c r="FE43" s="37"/>
      <c r="FF43" s="37"/>
      <c r="FG43" s="38"/>
      <c r="FN43" s="8">
        <f>FN41/101</f>
        <v>1059.4059405940593</v>
      </c>
      <c r="FZ43" s="15"/>
    </row>
    <row r="44" spans="1:182" s="9" customFormat="1" ht="54.75" customHeight="1" x14ac:dyDescent="0.25">
      <c r="A44" s="60" t="s">
        <v>82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44" t="s">
        <v>83</v>
      </c>
      <c r="AR44" s="45"/>
      <c r="AS44" s="45"/>
      <c r="AT44" s="45"/>
      <c r="AU44" s="45"/>
      <c r="AV44" s="45"/>
      <c r="AW44" s="46"/>
      <c r="AX44" s="47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9"/>
      <c r="BL44" s="47" t="s">
        <v>18</v>
      </c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9"/>
      <c r="CE44" s="47" t="s">
        <v>18</v>
      </c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9"/>
      <c r="CX44" s="47" t="s">
        <v>18</v>
      </c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9"/>
      <c r="DK44" s="77">
        <f>+DK45+DK46+DK47+DK48+DK49+DK52</f>
        <v>15507.567146547924</v>
      </c>
      <c r="DL44" s="78"/>
      <c r="DM44" s="78"/>
      <c r="DN44" s="78"/>
      <c r="DO44" s="78"/>
      <c r="DP44" s="78"/>
      <c r="DQ44" s="78"/>
      <c r="DR44" s="78"/>
      <c r="DS44" s="78"/>
      <c r="DT44" s="78"/>
      <c r="DU44" s="78"/>
      <c r="DV44" s="78"/>
      <c r="DW44" s="78"/>
      <c r="DX44" s="47" t="s">
        <v>18</v>
      </c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9"/>
      <c r="EK44" s="77">
        <f>+EK45+EK46+EK47+EK48+EK49+EK52</f>
        <v>14375391.4518799</v>
      </c>
      <c r="EL44" s="78"/>
      <c r="EM44" s="78"/>
      <c r="EN44" s="78"/>
      <c r="EO44" s="78"/>
      <c r="EP44" s="78"/>
      <c r="EQ44" s="78"/>
      <c r="ER44" s="78"/>
      <c r="ES44" s="78"/>
      <c r="ET44" s="78"/>
      <c r="EU44" s="78"/>
      <c r="EV44" s="78"/>
      <c r="EW44" s="78"/>
      <c r="EX44" s="47"/>
      <c r="EY44" s="48"/>
      <c r="EZ44" s="48"/>
      <c r="FA44" s="48"/>
      <c r="FB44" s="48"/>
      <c r="FC44" s="48"/>
      <c r="FD44" s="48"/>
      <c r="FE44" s="48"/>
      <c r="FF44" s="48"/>
      <c r="FG44" s="49"/>
      <c r="FK44" s="17">
        <f>FK33-EK43</f>
        <v>13105460.200000001</v>
      </c>
      <c r="FN44" s="9">
        <f>FN41-FN43</f>
        <v>105940.59405940594</v>
      </c>
      <c r="FZ44" s="17"/>
    </row>
    <row r="45" spans="1:182" s="9" customFormat="1" ht="15" customHeight="1" x14ac:dyDescent="0.25">
      <c r="A45" s="60" t="s">
        <v>39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44" t="s">
        <v>84</v>
      </c>
      <c r="AR45" s="45"/>
      <c r="AS45" s="45"/>
      <c r="AT45" s="45"/>
      <c r="AU45" s="45"/>
      <c r="AV45" s="45"/>
      <c r="AW45" s="46"/>
      <c r="AX45" s="47" t="s">
        <v>21</v>
      </c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9"/>
      <c r="BL45" s="80">
        <f>+DK45/CE45</f>
        <v>0.29116509640313426</v>
      </c>
      <c r="BM45" s="81"/>
      <c r="BN45" s="81"/>
      <c r="BO45" s="81"/>
      <c r="BP45" s="81"/>
      <c r="BQ45" s="81"/>
      <c r="BR45" s="81"/>
      <c r="BS45" s="81"/>
      <c r="BT45" s="81"/>
      <c r="BU45" s="81"/>
      <c r="BV45" s="81"/>
      <c r="BW45" s="81"/>
      <c r="BX45" s="81"/>
      <c r="BY45" s="81"/>
      <c r="BZ45" s="81"/>
      <c r="CA45" s="81"/>
      <c r="CB45" s="81"/>
      <c r="CC45" s="81"/>
      <c r="CD45" s="82"/>
      <c r="CE45" s="77">
        <v>3890.48</v>
      </c>
      <c r="CF45" s="78"/>
      <c r="CG45" s="78"/>
      <c r="CH45" s="78"/>
      <c r="CI45" s="78"/>
      <c r="CJ45" s="78"/>
      <c r="CK45" s="78"/>
      <c r="CL45" s="78"/>
      <c r="CM45" s="78"/>
      <c r="CN45" s="78"/>
      <c r="CO45" s="78"/>
      <c r="CP45" s="78"/>
      <c r="CQ45" s="78"/>
      <c r="CR45" s="78"/>
      <c r="CS45" s="78"/>
      <c r="CT45" s="78"/>
      <c r="CU45" s="78"/>
      <c r="CV45" s="78"/>
      <c r="CW45" s="79"/>
      <c r="CX45" s="47" t="s">
        <v>18</v>
      </c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9"/>
      <c r="DK45" s="77">
        <f>+EK45/FZ45</f>
        <v>1132.7719842544657</v>
      </c>
      <c r="DL45" s="78"/>
      <c r="DM45" s="78"/>
      <c r="DN45" s="78"/>
      <c r="DO45" s="78"/>
      <c r="DP45" s="78"/>
      <c r="DQ45" s="78"/>
      <c r="DR45" s="78"/>
      <c r="DS45" s="78"/>
      <c r="DT45" s="78"/>
      <c r="DU45" s="78"/>
      <c r="DV45" s="78"/>
      <c r="DW45" s="78"/>
      <c r="DX45" s="47" t="s">
        <v>18</v>
      </c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9"/>
      <c r="EK45" s="77">
        <f>1190129.15-140057.45</f>
        <v>1050071.7</v>
      </c>
      <c r="EL45" s="78"/>
      <c r="EM45" s="78"/>
      <c r="EN45" s="78"/>
      <c r="EO45" s="78"/>
      <c r="EP45" s="78"/>
      <c r="EQ45" s="78"/>
      <c r="ER45" s="78"/>
      <c r="ES45" s="78"/>
      <c r="ET45" s="78"/>
      <c r="EU45" s="78"/>
      <c r="EV45" s="78"/>
      <c r="EW45" s="78"/>
      <c r="EX45" s="47" t="s">
        <v>18</v>
      </c>
      <c r="EY45" s="48"/>
      <c r="EZ45" s="48"/>
      <c r="FA45" s="48"/>
      <c r="FB45" s="48"/>
      <c r="FC45" s="48"/>
      <c r="FD45" s="48"/>
      <c r="FE45" s="48"/>
      <c r="FF45" s="48"/>
      <c r="FG45" s="49"/>
      <c r="FZ45" s="19">
        <v>926.99300000000005</v>
      </c>
    </row>
    <row r="46" spans="1:182" s="9" customFormat="1" ht="37.5" customHeight="1" x14ac:dyDescent="0.25">
      <c r="A46" s="60" t="s">
        <v>24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44" t="s">
        <v>85</v>
      </c>
      <c r="AR46" s="45"/>
      <c r="AS46" s="45"/>
      <c r="AT46" s="45"/>
      <c r="AU46" s="45"/>
      <c r="AV46" s="45"/>
      <c r="AW46" s="46"/>
      <c r="AX46" s="61" t="s">
        <v>26</v>
      </c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  <c r="BJ46" s="61"/>
      <c r="BK46" s="61"/>
      <c r="BL46" s="80">
        <v>2.35</v>
      </c>
      <c r="BM46" s="81"/>
      <c r="BN46" s="81"/>
      <c r="BO46" s="81"/>
      <c r="BP46" s="81"/>
      <c r="BQ46" s="81"/>
      <c r="BR46" s="81"/>
      <c r="BS46" s="81"/>
      <c r="BT46" s="81"/>
      <c r="BU46" s="81"/>
      <c r="BV46" s="81"/>
      <c r="BW46" s="81"/>
      <c r="BX46" s="81"/>
      <c r="BY46" s="81"/>
      <c r="BZ46" s="81"/>
      <c r="CA46" s="81"/>
      <c r="CB46" s="81"/>
      <c r="CC46" s="81"/>
      <c r="CD46" s="82"/>
      <c r="CE46" s="83">
        <v>623.54999999999995</v>
      </c>
      <c r="CF46" s="84"/>
      <c r="CG46" s="84"/>
      <c r="CH46" s="84"/>
      <c r="CI46" s="84"/>
      <c r="CJ46" s="84"/>
      <c r="CK46" s="84"/>
      <c r="CL46" s="84"/>
      <c r="CM46" s="84"/>
      <c r="CN46" s="84"/>
      <c r="CO46" s="84"/>
      <c r="CP46" s="84"/>
      <c r="CQ46" s="84"/>
      <c r="CR46" s="84"/>
      <c r="CS46" s="84"/>
      <c r="CT46" s="84"/>
      <c r="CU46" s="84"/>
      <c r="CV46" s="84"/>
      <c r="CW46" s="85"/>
      <c r="CX46" s="47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9"/>
      <c r="DK46" s="68">
        <f>+BL46*CE46</f>
        <v>1465.3425</v>
      </c>
      <c r="DL46" s="69"/>
      <c r="DM46" s="69"/>
      <c r="DN46" s="69"/>
      <c r="DO46" s="69"/>
      <c r="DP46" s="69"/>
      <c r="DQ46" s="69"/>
      <c r="DR46" s="69"/>
      <c r="DS46" s="69"/>
      <c r="DT46" s="69"/>
      <c r="DU46" s="69"/>
      <c r="DV46" s="69"/>
      <c r="DW46" s="70"/>
      <c r="DX46" s="47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9"/>
      <c r="EK46" s="74">
        <f>+DK46*$FZ$45-2.32</f>
        <v>1358359.9201024999</v>
      </c>
      <c r="EL46" s="75"/>
      <c r="EM46" s="75"/>
      <c r="EN46" s="75"/>
      <c r="EO46" s="75"/>
      <c r="EP46" s="75"/>
      <c r="EQ46" s="75"/>
      <c r="ER46" s="75"/>
      <c r="ES46" s="75"/>
      <c r="ET46" s="75"/>
      <c r="EU46" s="75"/>
      <c r="EV46" s="75"/>
      <c r="EW46" s="76"/>
      <c r="EX46" s="47"/>
      <c r="EY46" s="48"/>
      <c r="EZ46" s="48"/>
      <c r="FA46" s="48"/>
      <c r="FB46" s="48"/>
      <c r="FC46" s="48"/>
      <c r="FD46" s="48"/>
      <c r="FE46" s="48"/>
      <c r="FF46" s="48"/>
      <c r="FG46" s="49"/>
      <c r="FK46" s="17">
        <f>FK44-EK45-EK46-EK47-EK49-EK52</f>
        <v>2076284.5604155017</v>
      </c>
      <c r="FN46" s="17">
        <f>FK44-EK45-EK46-EK47-EK49-EK52</f>
        <v>2076284.5604155017</v>
      </c>
      <c r="FZ46" s="18"/>
    </row>
    <row r="47" spans="1:182" s="9" customFormat="1" ht="48.75" customHeight="1" x14ac:dyDescent="0.25">
      <c r="A47" s="60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44" t="s">
        <v>86</v>
      </c>
      <c r="AR47" s="45"/>
      <c r="AS47" s="45"/>
      <c r="AT47" s="45"/>
      <c r="AU47" s="45"/>
      <c r="AV47" s="45"/>
      <c r="AW47" s="46"/>
      <c r="AX47" s="61" t="s">
        <v>67</v>
      </c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80">
        <v>0.56000000000000005</v>
      </c>
      <c r="BM47" s="81"/>
      <c r="BN47" s="81"/>
      <c r="BO47" s="81"/>
      <c r="BP47" s="81"/>
      <c r="BQ47" s="81"/>
      <c r="BR47" s="81"/>
      <c r="BS47" s="81"/>
      <c r="BT47" s="81"/>
      <c r="BU47" s="81"/>
      <c r="BV47" s="81"/>
      <c r="BW47" s="81"/>
      <c r="BX47" s="81"/>
      <c r="BY47" s="81"/>
      <c r="BZ47" s="81"/>
      <c r="CA47" s="81"/>
      <c r="CB47" s="81"/>
      <c r="CC47" s="81"/>
      <c r="CD47" s="82"/>
      <c r="CE47" s="83">
        <v>793.16</v>
      </c>
      <c r="CF47" s="84"/>
      <c r="CG47" s="84"/>
      <c r="CH47" s="84"/>
      <c r="CI47" s="84"/>
      <c r="CJ47" s="84"/>
      <c r="CK47" s="84"/>
      <c r="CL47" s="84"/>
      <c r="CM47" s="84"/>
      <c r="CN47" s="84"/>
      <c r="CO47" s="84"/>
      <c r="CP47" s="84"/>
      <c r="CQ47" s="84"/>
      <c r="CR47" s="84"/>
      <c r="CS47" s="84"/>
      <c r="CT47" s="84"/>
      <c r="CU47" s="84"/>
      <c r="CV47" s="84"/>
      <c r="CW47" s="85"/>
      <c r="CX47" s="47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9"/>
      <c r="DK47" s="77">
        <f>+BL47*CE47</f>
        <v>444.1696</v>
      </c>
      <c r="DL47" s="78"/>
      <c r="DM47" s="78"/>
      <c r="DN47" s="78"/>
      <c r="DO47" s="78"/>
      <c r="DP47" s="78"/>
      <c r="DQ47" s="78"/>
      <c r="DR47" s="78"/>
      <c r="DS47" s="78"/>
      <c r="DT47" s="78"/>
      <c r="DU47" s="78"/>
      <c r="DV47" s="78"/>
      <c r="DW47" s="78"/>
      <c r="DX47" s="47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9"/>
      <c r="EK47" s="77">
        <f>+DK47*$FZ$45-0.62</f>
        <v>411741.49001280003</v>
      </c>
      <c r="EL47" s="78"/>
      <c r="EM47" s="78"/>
      <c r="EN47" s="78"/>
      <c r="EO47" s="78"/>
      <c r="EP47" s="78"/>
      <c r="EQ47" s="78"/>
      <c r="ER47" s="78"/>
      <c r="ES47" s="78"/>
      <c r="ET47" s="78"/>
      <c r="EU47" s="78"/>
      <c r="EV47" s="78"/>
      <c r="EW47" s="78"/>
      <c r="EX47" s="47"/>
      <c r="EY47" s="48"/>
      <c r="EZ47" s="48"/>
      <c r="FA47" s="48"/>
      <c r="FB47" s="48"/>
      <c r="FC47" s="48"/>
      <c r="FD47" s="48"/>
      <c r="FE47" s="48"/>
      <c r="FF47" s="48"/>
      <c r="FG47" s="49"/>
      <c r="FN47" s="18">
        <f>EK43-81342.2</f>
        <v>148773</v>
      </c>
      <c r="FZ47" s="18"/>
    </row>
    <row r="48" spans="1:182" s="9" customFormat="1" ht="15" customHeight="1" x14ac:dyDescent="0.25">
      <c r="A48" s="60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44" t="s">
        <v>87</v>
      </c>
      <c r="AR48" s="45"/>
      <c r="AS48" s="45"/>
      <c r="AT48" s="45"/>
      <c r="AU48" s="45"/>
      <c r="AV48" s="45"/>
      <c r="AW48" s="46"/>
      <c r="AX48" s="61" t="s">
        <v>28</v>
      </c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  <c r="BJ48" s="61"/>
      <c r="BK48" s="61"/>
      <c r="BL48" s="80">
        <v>1.98</v>
      </c>
      <c r="BM48" s="81"/>
      <c r="BN48" s="81"/>
      <c r="BO48" s="81"/>
      <c r="BP48" s="81"/>
      <c r="BQ48" s="81"/>
      <c r="BR48" s="81"/>
      <c r="BS48" s="81"/>
      <c r="BT48" s="81"/>
      <c r="BU48" s="81"/>
      <c r="BV48" s="81"/>
      <c r="BW48" s="81"/>
      <c r="BX48" s="81"/>
      <c r="BY48" s="81"/>
      <c r="BZ48" s="81"/>
      <c r="CA48" s="81"/>
      <c r="CB48" s="81"/>
      <c r="CC48" s="81"/>
      <c r="CD48" s="82"/>
      <c r="CE48" s="77">
        <v>1823.11</v>
      </c>
      <c r="CF48" s="78"/>
      <c r="CG48" s="78"/>
      <c r="CH48" s="78"/>
      <c r="CI48" s="78"/>
      <c r="CJ48" s="78"/>
      <c r="CK48" s="78"/>
      <c r="CL48" s="78"/>
      <c r="CM48" s="78"/>
      <c r="CN48" s="78"/>
      <c r="CO48" s="78"/>
      <c r="CP48" s="78"/>
      <c r="CQ48" s="78"/>
      <c r="CR48" s="78"/>
      <c r="CS48" s="78"/>
      <c r="CT48" s="78"/>
      <c r="CU48" s="78"/>
      <c r="CV48" s="78"/>
      <c r="CW48" s="79"/>
      <c r="CX48" s="47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9"/>
      <c r="DK48" s="77">
        <f>+BL48*CE48</f>
        <v>3609.7577999999999</v>
      </c>
      <c r="DL48" s="78"/>
      <c r="DM48" s="78"/>
      <c r="DN48" s="78"/>
      <c r="DO48" s="78"/>
      <c r="DP48" s="78"/>
      <c r="DQ48" s="78"/>
      <c r="DR48" s="78"/>
      <c r="DS48" s="78"/>
      <c r="DT48" s="78"/>
      <c r="DU48" s="78"/>
      <c r="DV48" s="78"/>
      <c r="DW48" s="78"/>
      <c r="DX48" s="47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9"/>
      <c r="EK48" s="77">
        <f>+DK48*$FZ$45-4.4</f>
        <v>3346215.8122954001</v>
      </c>
      <c r="EL48" s="78"/>
      <c r="EM48" s="78"/>
      <c r="EN48" s="78"/>
      <c r="EO48" s="78"/>
      <c r="EP48" s="78"/>
      <c r="EQ48" s="78"/>
      <c r="ER48" s="78"/>
      <c r="ES48" s="78"/>
      <c r="ET48" s="78"/>
      <c r="EU48" s="78"/>
      <c r="EV48" s="78"/>
      <c r="EW48" s="78"/>
      <c r="EX48" s="47"/>
      <c r="EY48" s="48"/>
      <c r="EZ48" s="48"/>
      <c r="FA48" s="48"/>
      <c r="FB48" s="48"/>
      <c r="FC48" s="48"/>
      <c r="FD48" s="48"/>
      <c r="FE48" s="48"/>
      <c r="FF48" s="48"/>
      <c r="FG48" s="49"/>
    </row>
    <row r="49" spans="1:170" s="9" customFormat="1" ht="24.75" customHeight="1" x14ac:dyDescent="0.25">
      <c r="A49" s="60" t="s">
        <v>88</v>
      </c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44" t="s">
        <v>89</v>
      </c>
      <c r="AR49" s="45"/>
      <c r="AS49" s="45"/>
      <c r="AT49" s="45"/>
      <c r="AU49" s="45"/>
      <c r="AV49" s="45"/>
      <c r="AW49" s="46"/>
      <c r="AX49" s="57" t="s">
        <v>33</v>
      </c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9"/>
      <c r="BL49" s="80">
        <f>+DK49/CE49</f>
        <v>0.18284294542661481</v>
      </c>
      <c r="BM49" s="81"/>
      <c r="BN49" s="81"/>
      <c r="BO49" s="81"/>
      <c r="BP49" s="81"/>
      <c r="BQ49" s="81"/>
      <c r="BR49" s="81"/>
      <c r="BS49" s="81"/>
      <c r="BT49" s="81"/>
      <c r="BU49" s="81"/>
      <c r="BV49" s="81"/>
      <c r="BW49" s="81"/>
      <c r="BX49" s="81"/>
      <c r="BY49" s="81"/>
      <c r="BZ49" s="81"/>
      <c r="CA49" s="81"/>
      <c r="CB49" s="81"/>
      <c r="CC49" s="81"/>
      <c r="CD49" s="82"/>
      <c r="CE49" s="77">
        <v>41323.01</v>
      </c>
      <c r="CF49" s="78"/>
      <c r="CG49" s="78"/>
      <c r="CH49" s="78"/>
      <c r="CI49" s="78"/>
      <c r="CJ49" s="78"/>
      <c r="CK49" s="78"/>
      <c r="CL49" s="78"/>
      <c r="CM49" s="78"/>
      <c r="CN49" s="78"/>
      <c r="CO49" s="78"/>
      <c r="CP49" s="78"/>
      <c r="CQ49" s="78"/>
      <c r="CR49" s="78"/>
      <c r="CS49" s="78"/>
      <c r="CT49" s="78"/>
      <c r="CU49" s="78"/>
      <c r="CV49" s="78"/>
      <c r="CW49" s="79"/>
      <c r="CX49" s="47" t="s">
        <v>18</v>
      </c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9"/>
      <c r="DK49" s="77">
        <f>+EK49/FZ45</f>
        <v>7555.6208622934582</v>
      </c>
      <c r="DL49" s="78"/>
      <c r="DM49" s="78"/>
      <c r="DN49" s="78"/>
      <c r="DO49" s="78"/>
      <c r="DP49" s="78"/>
      <c r="DQ49" s="78"/>
      <c r="DR49" s="78"/>
      <c r="DS49" s="78"/>
      <c r="DT49" s="78"/>
      <c r="DU49" s="78"/>
      <c r="DV49" s="78"/>
      <c r="DW49" s="78"/>
      <c r="DX49" s="47" t="s">
        <v>18</v>
      </c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9"/>
      <c r="EK49" s="74">
        <v>7004007.6500000004</v>
      </c>
      <c r="EL49" s="75"/>
      <c r="EM49" s="75"/>
      <c r="EN49" s="75"/>
      <c r="EO49" s="75"/>
      <c r="EP49" s="75"/>
      <c r="EQ49" s="75"/>
      <c r="ER49" s="75"/>
      <c r="ES49" s="75"/>
      <c r="ET49" s="75"/>
      <c r="EU49" s="75"/>
      <c r="EV49" s="75"/>
      <c r="EW49" s="76"/>
      <c r="EX49" s="47" t="s">
        <v>18</v>
      </c>
      <c r="EY49" s="48"/>
      <c r="EZ49" s="48"/>
      <c r="FA49" s="48"/>
      <c r="FB49" s="48"/>
      <c r="FC49" s="48"/>
      <c r="FD49" s="48"/>
      <c r="FE49" s="48"/>
      <c r="FF49" s="48"/>
      <c r="FG49" s="49"/>
      <c r="FN49" s="9">
        <v>592369.9</v>
      </c>
    </row>
    <row r="50" spans="1:170" s="9" customFormat="1" ht="26.25" customHeight="1" x14ac:dyDescent="0.25">
      <c r="A50" s="41" t="s">
        <v>90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3"/>
      <c r="AQ50" s="44" t="s">
        <v>91</v>
      </c>
      <c r="AR50" s="45"/>
      <c r="AS50" s="45"/>
      <c r="AT50" s="45"/>
      <c r="AU50" s="45"/>
      <c r="AV50" s="45"/>
      <c r="AW50" s="46"/>
      <c r="AX50" s="47" t="s">
        <v>47</v>
      </c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9"/>
      <c r="BL50" s="47">
        <v>3.9E-2</v>
      </c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9"/>
      <c r="CE50" s="77">
        <v>2847.44</v>
      </c>
      <c r="CF50" s="78"/>
      <c r="CG50" s="78"/>
      <c r="CH50" s="78"/>
      <c r="CI50" s="78"/>
      <c r="CJ50" s="78"/>
      <c r="CK50" s="78"/>
      <c r="CL50" s="78"/>
      <c r="CM50" s="78"/>
      <c r="CN50" s="78"/>
      <c r="CO50" s="78"/>
      <c r="CP50" s="78"/>
      <c r="CQ50" s="78"/>
      <c r="CR50" s="78"/>
      <c r="CS50" s="78"/>
      <c r="CT50" s="78"/>
      <c r="CU50" s="78"/>
      <c r="CV50" s="78"/>
      <c r="CW50" s="79"/>
      <c r="CX50" s="47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9"/>
      <c r="DK50" s="68">
        <f>+BL50*CE50</f>
        <v>111.05016000000001</v>
      </c>
      <c r="DL50" s="69"/>
      <c r="DM50" s="69"/>
      <c r="DN50" s="69"/>
      <c r="DO50" s="69"/>
      <c r="DP50" s="69"/>
      <c r="DQ50" s="69"/>
      <c r="DR50" s="69"/>
      <c r="DS50" s="69"/>
      <c r="DT50" s="69"/>
      <c r="DU50" s="69"/>
      <c r="DV50" s="69"/>
      <c r="DW50" s="70"/>
      <c r="DX50" s="47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9"/>
      <c r="EK50" s="74">
        <f>+DK50*$FZ$45+0.13</f>
        <v>102942.85096888001</v>
      </c>
      <c r="EL50" s="75"/>
      <c r="EM50" s="75"/>
      <c r="EN50" s="75"/>
      <c r="EO50" s="75"/>
      <c r="EP50" s="75"/>
      <c r="EQ50" s="75"/>
      <c r="ER50" s="75"/>
      <c r="ES50" s="75"/>
      <c r="ET50" s="75"/>
      <c r="EU50" s="75"/>
      <c r="EV50" s="75"/>
      <c r="EW50" s="76"/>
      <c r="EX50" s="47"/>
      <c r="EY50" s="48"/>
      <c r="EZ50" s="48"/>
      <c r="FA50" s="48"/>
      <c r="FB50" s="48"/>
      <c r="FC50" s="48"/>
      <c r="FD50" s="48"/>
      <c r="FE50" s="48"/>
      <c r="FF50" s="48"/>
      <c r="FG50" s="49"/>
    </row>
    <row r="51" spans="1:170" s="9" customFormat="1" ht="31.5" customHeight="1" x14ac:dyDescent="0.25">
      <c r="A51" s="41" t="s">
        <v>92</v>
      </c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3"/>
      <c r="AQ51" s="44" t="s">
        <v>93</v>
      </c>
      <c r="AR51" s="45"/>
      <c r="AS51" s="45"/>
      <c r="AT51" s="45"/>
      <c r="AU51" s="45"/>
      <c r="AV51" s="45"/>
      <c r="AW51" s="46"/>
      <c r="AX51" s="57" t="s">
        <v>33</v>
      </c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9"/>
      <c r="BL51" s="47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9"/>
      <c r="CE51" s="77" t="e">
        <f>+DK51/BL51</f>
        <v>#DIV/0!</v>
      </c>
      <c r="CF51" s="78"/>
      <c r="CG51" s="78"/>
      <c r="CH51" s="78"/>
      <c r="CI51" s="78"/>
      <c r="CJ51" s="78"/>
      <c r="CK51" s="78"/>
      <c r="CL51" s="78"/>
      <c r="CM51" s="78"/>
      <c r="CN51" s="78"/>
      <c r="CO51" s="78"/>
      <c r="CP51" s="78"/>
      <c r="CQ51" s="78"/>
      <c r="CR51" s="78"/>
      <c r="CS51" s="78"/>
      <c r="CT51" s="78"/>
      <c r="CU51" s="78"/>
      <c r="CV51" s="78"/>
      <c r="CW51" s="79"/>
      <c r="CX51" s="47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9"/>
      <c r="DK51" s="68">
        <f>+EK51/FZ45</f>
        <v>205.74998948212121</v>
      </c>
      <c r="DL51" s="69"/>
      <c r="DM51" s="69"/>
      <c r="DN51" s="69"/>
      <c r="DO51" s="69"/>
      <c r="DP51" s="69"/>
      <c r="DQ51" s="69"/>
      <c r="DR51" s="69"/>
      <c r="DS51" s="69"/>
      <c r="DT51" s="69"/>
      <c r="DU51" s="69"/>
      <c r="DV51" s="69"/>
      <c r="DW51" s="70"/>
      <c r="DX51" s="47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9"/>
      <c r="EK51" s="74">
        <v>190728.8</v>
      </c>
      <c r="EL51" s="75"/>
      <c r="EM51" s="75"/>
      <c r="EN51" s="75"/>
      <c r="EO51" s="75"/>
      <c r="EP51" s="75"/>
      <c r="EQ51" s="75"/>
      <c r="ER51" s="75"/>
      <c r="ES51" s="75"/>
      <c r="ET51" s="75"/>
      <c r="EU51" s="75"/>
      <c r="EV51" s="75"/>
      <c r="EW51" s="76"/>
      <c r="EX51" s="47"/>
      <c r="EY51" s="48"/>
      <c r="EZ51" s="48"/>
      <c r="FA51" s="48"/>
      <c r="FB51" s="48"/>
      <c r="FC51" s="48"/>
      <c r="FD51" s="48"/>
      <c r="FE51" s="48"/>
      <c r="FF51" s="48"/>
      <c r="FG51" s="49"/>
    </row>
    <row r="52" spans="1:170" s="9" customFormat="1" ht="28.5" customHeight="1" x14ac:dyDescent="0.25">
      <c r="A52" s="60" t="s">
        <v>34</v>
      </c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44" t="s">
        <v>94</v>
      </c>
      <c r="AR52" s="45"/>
      <c r="AS52" s="45"/>
      <c r="AT52" s="45"/>
      <c r="AU52" s="45"/>
      <c r="AV52" s="45"/>
      <c r="AW52" s="46"/>
      <c r="AX52" s="57" t="s">
        <v>36</v>
      </c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9"/>
      <c r="BL52" s="65">
        <v>0.56000000000000005</v>
      </c>
      <c r="BM52" s="66"/>
      <c r="BN52" s="66"/>
      <c r="BO52" s="66"/>
      <c r="BP52" s="66"/>
      <c r="BQ52" s="66"/>
      <c r="BR52" s="66"/>
      <c r="BS52" s="66"/>
      <c r="BT52" s="66"/>
      <c r="BU52" s="66"/>
      <c r="BV52" s="66"/>
      <c r="BW52" s="66"/>
      <c r="BX52" s="66"/>
      <c r="BY52" s="66"/>
      <c r="BZ52" s="66"/>
      <c r="CA52" s="66"/>
      <c r="CB52" s="66"/>
      <c r="CC52" s="66"/>
      <c r="CD52" s="67"/>
      <c r="CE52" s="68">
        <v>2321.2399999999998</v>
      </c>
      <c r="CF52" s="69"/>
      <c r="CG52" s="69"/>
      <c r="CH52" s="69"/>
      <c r="CI52" s="69"/>
      <c r="CJ52" s="69"/>
      <c r="CK52" s="69"/>
      <c r="CL52" s="69"/>
      <c r="CM52" s="69"/>
      <c r="CN52" s="69"/>
      <c r="CO52" s="69"/>
      <c r="CP52" s="69"/>
      <c r="CQ52" s="69"/>
      <c r="CR52" s="69"/>
      <c r="CS52" s="69"/>
      <c r="CT52" s="69"/>
      <c r="CU52" s="69"/>
      <c r="CV52" s="69"/>
      <c r="CW52" s="70"/>
      <c r="CX52" s="47" t="s">
        <v>18</v>
      </c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9"/>
      <c r="DK52" s="68">
        <f>+BL52*CE52+0.01</f>
        <v>1299.9043999999999</v>
      </c>
      <c r="DL52" s="69"/>
      <c r="DM52" s="69"/>
      <c r="DN52" s="69"/>
      <c r="DO52" s="69"/>
      <c r="DP52" s="69"/>
      <c r="DQ52" s="69"/>
      <c r="DR52" s="69"/>
      <c r="DS52" s="69"/>
      <c r="DT52" s="69"/>
      <c r="DU52" s="69"/>
      <c r="DV52" s="69"/>
      <c r="DW52" s="70"/>
      <c r="DX52" s="47" t="s">
        <v>18</v>
      </c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9"/>
      <c r="EK52" s="74">
        <f>+DK52*$FZ$45-7.4</f>
        <v>1204994.8794692</v>
      </c>
      <c r="EL52" s="75"/>
      <c r="EM52" s="75"/>
      <c r="EN52" s="75"/>
      <c r="EO52" s="75"/>
      <c r="EP52" s="75"/>
      <c r="EQ52" s="75"/>
      <c r="ER52" s="75"/>
      <c r="ES52" s="75"/>
      <c r="ET52" s="75"/>
      <c r="EU52" s="75"/>
      <c r="EV52" s="75"/>
      <c r="EW52" s="76"/>
      <c r="EX52" s="47" t="s">
        <v>18</v>
      </c>
      <c r="EY52" s="48"/>
      <c r="EZ52" s="48"/>
      <c r="FA52" s="48"/>
      <c r="FB52" s="48"/>
      <c r="FC52" s="48"/>
      <c r="FD52" s="48"/>
      <c r="FE52" s="48"/>
      <c r="FF52" s="48"/>
      <c r="FG52" s="49"/>
      <c r="FN52" s="9">
        <f>FN49/101</f>
        <v>5865.0485148514854</v>
      </c>
    </row>
    <row r="53" spans="1:170" s="9" customFormat="1" ht="28.5" customHeight="1" x14ac:dyDescent="0.25">
      <c r="A53" s="60" t="s">
        <v>95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44" t="s">
        <v>96</v>
      </c>
      <c r="AR53" s="45"/>
      <c r="AS53" s="45"/>
      <c r="AT53" s="45"/>
      <c r="AU53" s="45"/>
      <c r="AV53" s="45"/>
      <c r="AW53" s="46"/>
      <c r="AX53" s="47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9"/>
      <c r="BL53" s="36" t="s">
        <v>18</v>
      </c>
      <c r="BM53" s="37"/>
      <c r="BN53" s="37"/>
      <c r="BO53" s="37"/>
      <c r="BP53" s="37"/>
      <c r="BQ53" s="37"/>
      <c r="BR53" s="37"/>
      <c r="BS53" s="37"/>
      <c r="BT53" s="37"/>
      <c r="BU53" s="37"/>
      <c r="BV53" s="37"/>
      <c r="BW53" s="37"/>
      <c r="BX53" s="37"/>
      <c r="BY53" s="37"/>
      <c r="BZ53" s="37"/>
      <c r="CA53" s="37"/>
      <c r="CB53" s="37"/>
      <c r="CC53" s="37"/>
      <c r="CD53" s="38"/>
      <c r="CE53" s="36" t="s">
        <v>18</v>
      </c>
      <c r="CF53" s="37"/>
      <c r="CG53" s="37"/>
      <c r="CH53" s="37"/>
      <c r="CI53" s="37"/>
      <c r="CJ53" s="37"/>
      <c r="CK53" s="37"/>
      <c r="CL53" s="37"/>
      <c r="CM53" s="37"/>
      <c r="CN53" s="37"/>
      <c r="CO53" s="37"/>
      <c r="CP53" s="37"/>
      <c r="CQ53" s="37"/>
      <c r="CR53" s="37"/>
      <c r="CS53" s="37"/>
      <c r="CT53" s="37"/>
      <c r="CU53" s="37"/>
      <c r="CV53" s="37"/>
      <c r="CW53" s="38"/>
      <c r="CX53" s="36" t="s">
        <v>18</v>
      </c>
      <c r="CY53" s="37"/>
      <c r="CZ53" s="37"/>
      <c r="DA53" s="37"/>
      <c r="DB53" s="37"/>
      <c r="DC53" s="37"/>
      <c r="DD53" s="37"/>
      <c r="DE53" s="37"/>
      <c r="DF53" s="37"/>
      <c r="DG53" s="37"/>
      <c r="DH53" s="37"/>
      <c r="DI53" s="37"/>
      <c r="DJ53" s="38"/>
      <c r="DK53" s="47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9"/>
      <c r="DX53" s="36" t="s">
        <v>18</v>
      </c>
      <c r="DY53" s="37"/>
      <c r="DZ53" s="37"/>
      <c r="EA53" s="37"/>
      <c r="EB53" s="37"/>
      <c r="EC53" s="37"/>
      <c r="ED53" s="37"/>
      <c r="EE53" s="37"/>
      <c r="EF53" s="37"/>
      <c r="EG53" s="37"/>
      <c r="EH53" s="37"/>
      <c r="EI53" s="37"/>
      <c r="EJ53" s="38"/>
      <c r="EK53" s="71">
        <f>+EK54+EK55+EK56+EK57+EK58+EK61</f>
        <v>140057.45000000001</v>
      </c>
      <c r="EL53" s="72"/>
      <c r="EM53" s="72"/>
      <c r="EN53" s="72"/>
      <c r="EO53" s="72"/>
      <c r="EP53" s="72"/>
      <c r="EQ53" s="72"/>
      <c r="ER53" s="72"/>
      <c r="ES53" s="72"/>
      <c r="ET53" s="72"/>
      <c r="EU53" s="72"/>
      <c r="EV53" s="72"/>
      <c r="EW53" s="73"/>
      <c r="EX53" s="47"/>
      <c r="EY53" s="48"/>
      <c r="EZ53" s="48"/>
      <c r="FA53" s="48"/>
      <c r="FB53" s="48"/>
      <c r="FC53" s="48"/>
      <c r="FD53" s="48"/>
      <c r="FE53" s="48"/>
      <c r="FF53" s="48"/>
      <c r="FG53" s="49"/>
      <c r="FN53" s="9">
        <f>FN49-FN52</f>
        <v>586504.85148514854</v>
      </c>
    </row>
    <row r="54" spans="1:170" s="9" customFormat="1" ht="15" customHeight="1" x14ac:dyDescent="0.25">
      <c r="A54" s="60" t="s">
        <v>39</v>
      </c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44" t="s">
        <v>97</v>
      </c>
      <c r="AR54" s="45"/>
      <c r="AS54" s="45"/>
      <c r="AT54" s="45"/>
      <c r="AU54" s="45"/>
      <c r="AV54" s="45"/>
      <c r="AW54" s="46"/>
      <c r="AX54" s="47" t="s">
        <v>21</v>
      </c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9"/>
      <c r="BL54" s="65">
        <f>+DK54/CE54</f>
        <v>3.8835291848382504E-2</v>
      </c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6"/>
      <c r="CA54" s="66"/>
      <c r="CB54" s="66"/>
      <c r="CC54" s="66"/>
      <c r="CD54" s="67"/>
      <c r="CE54" s="68">
        <v>3890.48</v>
      </c>
      <c r="CF54" s="69"/>
      <c r="CG54" s="69"/>
      <c r="CH54" s="69"/>
      <c r="CI54" s="69"/>
      <c r="CJ54" s="69"/>
      <c r="CK54" s="69"/>
      <c r="CL54" s="69"/>
      <c r="CM54" s="69"/>
      <c r="CN54" s="69"/>
      <c r="CO54" s="69"/>
      <c r="CP54" s="69"/>
      <c r="CQ54" s="69"/>
      <c r="CR54" s="69"/>
      <c r="CS54" s="69"/>
      <c r="CT54" s="69"/>
      <c r="CU54" s="69"/>
      <c r="CV54" s="69"/>
      <c r="CW54" s="70"/>
      <c r="CX54" s="47" t="s">
        <v>18</v>
      </c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9"/>
      <c r="DK54" s="68">
        <f>+EK54/FZ45</f>
        <v>151.08792623029515</v>
      </c>
      <c r="DL54" s="69"/>
      <c r="DM54" s="69"/>
      <c r="DN54" s="69"/>
      <c r="DO54" s="69"/>
      <c r="DP54" s="69"/>
      <c r="DQ54" s="69"/>
      <c r="DR54" s="69"/>
      <c r="DS54" s="69"/>
      <c r="DT54" s="69"/>
      <c r="DU54" s="69"/>
      <c r="DV54" s="69"/>
      <c r="DW54" s="70"/>
      <c r="DX54" s="47" t="s">
        <v>18</v>
      </c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9"/>
      <c r="EK54" s="71">
        <v>140057.45000000001</v>
      </c>
      <c r="EL54" s="72"/>
      <c r="EM54" s="72"/>
      <c r="EN54" s="72"/>
      <c r="EO54" s="72"/>
      <c r="EP54" s="72"/>
      <c r="EQ54" s="72"/>
      <c r="ER54" s="72"/>
      <c r="ES54" s="72"/>
      <c r="ET54" s="72"/>
      <c r="EU54" s="72"/>
      <c r="EV54" s="72"/>
      <c r="EW54" s="73"/>
      <c r="EX54" s="47" t="s">
        <v>18</v>
      </c>
      <c r="EY54" s="48"/>
      <c r="EZ54" s="48"/>
      <c r="FA54" s="48"/>
      <c r="FB54" s="48"/>
      <c r="FC54" s="48"/>
      <c r="FD54" s="48"/>
      <c r="FE54" s="48"/>
      <c r="FF54" s="48"/>
      <c r="FG54" s="49"/>
    </row>
    <row r="55" spans="1:170" s="9" customFormat="1" ht="37.5" customHeight="1" x14ac:dyDescent="0.25">
      <c r="A55" s="60" t="s">
        <v>24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44" t="s">
        <v>98</v>
      </c>
      <c r="AR55" s="45"/>
      <c r="AS55" s="45"/>
      <c r="AT55" s="45"/>
      <c r="AU55" s="45"/>
      <c r="AV55" s="45"/>
      <c r="AW55" s="46"/>
      <c r="AX55" s="61" t="s">
        <v>99</v>
      </c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2"/>
      <c r="BM55" s="63"/>
      <c r="BN55" s="63"/>
      <c r="BO55" s="63"/>
      <c r="BP55" s="63"/>
      <c r="BQ55" s="63"/>
      <c r="BR55" s="63"/>
      <c r="BS55" s="63"/>
      <c r="BT55" s="63"/>
      <c r="BU55" s="63"/>
      <c r="BV55" s="63"/>
      <c r="BW55" s="63"/>
      <c r="BX55" s="63"/>
      <c r="BY55" s="63"/>
      <c r="BZ55" s="63"/>
      <c r="CA55" s="63"/>
      <c r="CB55" s="63"/>
      <c r="CC55" s="63"/>
      <c r="CD55" s="64"/>
      <c r="CE55" s="47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9"/>
      <c r="CX55" s="47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9"/>
      <c r="DK55" s="47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9"/>
      <c r="DX55" s="47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9"/>
      <c r="EK55" s="47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9"/>
      <c r="EX55" s="47"/>
      <c r="EY55" s="48"/>
      <c r="EZ55" s="48"/>
      <c r="FA55" s="48"/>
      <c r="FB55" s="48"/>
      <c r="FC55" s="48"/>
      <c r="FD55" s="48"/>
      <c r="FE55" s="48"/>
      <c r="FF55" s="48"/>
      <c r="FG55" s="49"/>
      <c r="FN55" s="9">
        <f>12536498.3+FN53</f>
        <v>13123003.151485149</v>
      </c>
    </row>
    <row r="56" spans="1:170" s="9" customFormat="1" ht="48.75" customHeight="1" x14ac:dyDescent="0.25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44" t="s">
        <v>100</v>
      </c>
      <c r="AR56" s="45"/>
      <c r="AS56" s="45"/>
      <c r="AT56" s="45"/>
      <c r="AU56" s="45"/>
      <c r="AV56" s="45"/>
      <c r="AW56" s="46"/>
      <c r="AX56" s="61" t="s">
        <v>67</v>
      </c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2"/>
      <c r="BM56" s="63"/>
      <c r="BN56" s="63"/>
      <c r="BO56" s="63"/>
      <c r="BP56" s="63"/>
      <c r="BQ56" s="63"/>
      <c r="BR56" s="63"/>
      <c r="BS56" s="63"/>
      <c r="BT56" s="63"/>
      <c r="BU56" s="63"/>
      <c r="BV56" s="63"/>
      <c r="BW56" s="63"/>
      <c r="BX56" s="63"/>
      <c r="BY56" s="63"/>
      <c r="BZ56" s="63"/>
      <c r="CA56" s="63"/>
      <c r="CB56" s="63"/>
      <c r="CC56" s="63"/>
      <c r="CD56" s="64"/>
      <c r="CE56" s="47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9"/>
      <c r="CX56" s="47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9"/>
      <c r="DK56" s="47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9"/>
      <c r="DX56" s="47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9"/>
      <c r="EK56" s="47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9"/>
      <c r="EX56" s="47"/>
      <c r="EY56" s="48"/>
      <c r="EZ56" s="48"/>
      <c r="FA56" s="48"/>
      <c r="FB56" s="48"/>
      <c r="FC56" s="48"/>
      <c r="FD56" s="48"/>
      <c r="FE56" s="48"/>
      <c r="FF56" s="48"/>
      <c r="FG56" s="49"/>
      <c r="FN56" s="17">
        <f>FK33-EK43</f>
        <v>13105460.200000001</v>
      </c>
    </row>
    <row r="57" spans="1:170" s="9" customFormat="1" ht="15" customHeight="1" x14ac:dyDescent="0.25">
      <c r="A57" s="60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44" t="s">
        <v>101</v>
      </c>
      <c r="AR57" s="45"/>
      <c r="AS57" s="45"/>
      <c r="AT57" s="45"/>
      <c r="AU57" s="45"/>
      <c r="AV57" s="45"/>
      <c r="AW57" s="46"/>
      <c r="AX57" s="61" t="s">
        <v>28</v>
      </c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  <c r="BJ57" s="61"/>
      <c r="BK57" s="61"/>
      <c r="BL57" s="62"/>
      <c r="BM57" s="63"/>
      <c r="BN57" s="63"/>
      <c r="BO57" s="63"/>
      <c r="BP57" s="63"/>
      <c r="BQ57" s="63"/>
      <c r="BR57" s="63"/>
      <c r="BS57" s="63"/>
      <c r="BT57" s="63"/>
      <c r="BU57" s="63"/>
      <c r="BV57" s="63"/>
      <c r="BW57" s="63"/>
      <c r="BX57" s="63"/>
      <c r="BY57" s="63"/>
      <c r="BZ57" s="63"/>
      <c r="CA57" s="63"/>
      <c r="CB57" s="63"/>
      <c r="CC57" s="63"/>
      <c r="CD57" s="64"/>
      <c r="CE57" s="47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9"/>
      <c r="CX57" s="47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9"/>
      <c r="DK57" s="47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9"/>
      <c r="DX57" s="47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9"/>
      <c r="EK57" s="47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9"/>
      <c r="EX57" s="47"/>
      <c r="EY57" s="48"/>
      <c r="EZ57" s="48"/>
      <c r="FA57" s="48"/>
      <c r="FB57" s="48"/>
      <c r="FC57" s="48"/>
      <c r="FD57" s="48"/>
      <c r="FE57" s="48"/>
      <c r="FF57" s="48"/>
      <c r="FG57" s="49"/>
      <c r="FN57" s="17">
        <f>FN56-EK44</f>
        <v>-1269931.2518798988</v>
      </c>
    </row>
    <row r="58" spans="1:170" s="9" customFormat="1" ht="15" customHeight="1" x14ac:dyDescent="0.25">
      <c r="A58" s="60" t="s">
        <v>102</v>
      </c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44" t="s">
        <v>103</v>
      </c>
      <c r="AR58" s="45"/>
      <c r="AS58" s="45"/>
      <c r="AT58" s="45"/>
      <c r="AU58" s="45"/>
      <c r="AV58" s="45"/>
      <c r="AW58" s="46"/>
      <c r="AX58" s="47" t="s">
        <v>47</v>
      </c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9"/>
      <c r="BL58" s="47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9"/>
      <c r="CE58" s="47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9"/>
      <c r="CX58" s="36" t="s">
        <v>18</v>
      </c>
      <c r="CY58" s="37"/>
      <c r="CZ58" s="37"/>
      <c r="DA58" s="37"/>
      <c r="DB58" s="37"/>
      <c r="DC58" s="37"/>
      <c r="DD58" s="37"/>
      <c r="DE58" s="37"/>
      <c r="DF58" s="37"/>
      <c r="DG58" s="37"/>
      <c r="DH58" s="37"/>
      <c r="DI58" s="37"/>
      <c r="DJ58" s="38"/>
      <c r="DK58" s="47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9"/>
      <c r="DX58" s="36" t="s">
        <v>18</v>
      </c>
      <c r="DY58" s="37"/>
      <c r="DZ58" s="37"/>
      <c r="EA58" s="37"/>
      <c r="EB58" s="37"/>
      <c r="EC58" s="37"/>
      <c r="ED58" s="37"/>
      <c r="EE58" s="37"/>
      <c r="EF58" s="37"/>
      <c r="EG58" s="37"/>
      <c r="EH58" s="37"/>
      <c r="EI58" s="37"/>
      <c r="EJ58" s="38"/>
      <c r="EK58" s="47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9"/>
      <c r="EX58" s="36" t="s">
        <v>18</v>
      </c>
      <c r="EY58" s="37"/>
      <c r="EZ58" s="37"/>
      <c r="FA58" s="37"/>
      <c r="FB58" s="37"/>
      <c r="FC58" s="37"/>
      <c r="FD58" s="37"/>
      <c r="FE58" s="37"/>
      <c r="FF58" s="37"/>
      <c r="FG58" s="38"/>
    </row>
    <row r="59" spans="1:170" s="9" customFormat="1" ht="22.5" customHeight="1" x14ac:dyDescent="0.25">
      <c r="A59" s="41" t="s">
        <v>90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3"/>
      <c r="AQ59" s="44" t="s">
        <v>104</v>
      </c>
      <c r="AR59" s="45"/>
      <c r="AS59" s="45"/>
      <c r="AT59" s="45"/>
      <c r="AU59" s="45"/>
      <c r="AV59" s="45"/>
      <c r="AW59" s="46"/>
      <c r="AX59" s="47" t="s">
        <v>47</v>
      </c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9"/>
      <c r="BL59" s="27"/>
      <c r="BM59" s="28"/>
      <c r="BN59" s="28"/>
      <c r="BO59" s="28"/>
      <c r="BP59" s="28"/>
      <c r="BQ59" s="28"/>
      <c r="BR59" s="28"/>
      <c r="BS59" s="28"/>
      <c r="BT59" s="28"/>
      <c r="BU59" s="28"/>
      <c r="BV59" s="28"/>
      <c r="BW59" s="28"/>
      <c r="BX59" s="28"/>
      <c r="BY59" s="28"/>
      <c r="BZ59" s="28"/>
      <c r="CA59" s="28"/>
      <c r="CB59" s="28"/>
      <c r="CC59" s="28"/>
      <c r="CD59" s="29"/>
      <c r="CE59" s="27"/>
      <c r="CF59" s="28"/>
      <c r="CG59" s="28"/>
      <c r="CH59" s="28"/>
      <c r="CI59" s="28"/>
      <c r="CJ59" s="28"/>
      <c r="CK59" s="28"/>
      <c r="CL59" s="28"/>
      <c r="CM59" s="28"/>
      <c r="CN59" s="28"/>
      <c r="CO59" s="28"/>
      <c r="CP59" s="28"/>
      <c r="CQ59" s="28"/>
      <c r="CR59" s="28"/>
      <c r="CS59" s="28"/>
      <c r="CT59" s="28"/>
      <c r="CU59" s="28"/>
      <c r="CV59" s="28"/>
      <c r="CW59" s="29"/>
      <c r="CX59" s="24"/>
      <c r="CY59" s="25"/>
      <c r="CZ59" s="25"/>
      <c r="DA59" s="25"/>
      <c r="DB59" s="25"/>
      <c r="DC59" s="25"/>
      <c r="DD59" s="25"/>
      <c r="DE59" s="25"/>
      <c r="DF59" s="25"/>
      <c r="DG59" s="25"/>
      <c r="DH59" s="25"/>
      <c r="DI59" s="25"/>
      <c r="DJ59" s="26"/>
      <c r="DK59" s="27"/>
      <c r="DL59" s="28"/>
      <c r="DM59" s="28"/>
      <c r="DN59" s="28"/>
      <c r="DO59" s="28"/>
      <c r="DP59" s="28"/>
      <c r="DQ59" s="28"/>
      <c r="DR59" s="28"/>
      <c r="DS59" s="28"/>
      <c r="DT59" s="28"/>
      <c r="DU59" s="28"/>
      <c r="DV59" s="28"/>
      <c r="DW59" s="29"/>
      <c r="DX59" s="24"/>
      <c r="DY59" s="25"/>
      <c r="DZ59" s="25"/>
      <c r="EA59" s="25"/>
      <c r="EB59" s="25"/>
      <c r="EC59" s="25"/>
      <c r="ED59" s="25"/>
      <c r="EE59" s="25"/>
      <c r="EF59" s="25"/>
      <c r="EG59" s="25"/>
      <c r="EH59" s="25"/>
      <c r="EI59" s="25"/>
      <c r="EJ59" s="26"/>
      <c r="EK59" s="27"/>
      <c r="EL59" s="28"/>
      <c r="EM59" s="28"/>
      <c r="EN59" s="28"/>
      <c r="EO59" s="28"/>
      <c r="EP59" s="28"/>
      <c r="EQ59" s="28"/>
      <c r="ER59" s="28"/>
      <c r="ES59" s="28"/>
      <c r="ET59" s="28"/>
      <c r="EU59" s="28"/>
      <c r="EV59" s="28"/>
      <c r="EW59" s="29"/>
      <c r="EX59" s="24"/>
      <c r="EY59" s="25"/>
      <c r="EZ59" s="25"/>
      <c r="FA59" s="25"/>
      <c r="FB59" s="25"/>
      <c r="FC59" s="25"/>
      <c r="FD59" s="25"/>
      <c r="FE59" s="25"/>
      <c r="FF59" s="25"/>
      <c r="FG59" s="26"/>
    </row>
    <row r="60" spans="1:170" s="9" customFormat="1" ht="27" customHeight="1" x14ac:dyDescent="0.25">
      <c r="A60" s="41" t="s">
        <v>92</v>
      </c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3"/>
      <c r="AQ60" s="44" t="s">
        <v>105</v>
      </c>
      <c r="AR60" s="45"/>
      <c r="AS60" s="45"/>
      <c r="AT60" s="45"/>
      <c r="AU60" s="45"/>
      <c r="AV60" s="45"/>
      <c r="AW60" s="46"/>
      <c r="AX60" s="57" t="s">
        <v>33</v>
      </c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9"/>
      <c r="BL60" s="27"/>
      <c r="BM60" s="28"/>
      <c r="BN60" s="28"/>
      <c r="BO60" s="28"/>
      <c r="BP60" s="28"/>
      <c r="BQ60" s="28"/>
      <c r="BR60" s="28"/>
      <c r="BS60" s="28"/>
      <c r="BT60" s="28"/>
      <c r="BU60" s="28"/>
      <c r="BV60" s="28"/>
      <c r="BW60" s="28"/>
      <c r="BX60" s="28"/>
      <c r="BY60" s="28"/>
      <c r="BZ60" s="28"/>
      <c r="CA60" s="28"/>
      <c r="CB60" s="28"/>
      <c r="CC60" s="28"/>
      <c r="CD60" s="29"/>
      <c r="CE60" s="27"/>
      <c r="CF60" s="28"/>
      <c r="CG60" s="28"/>
      <c r="CH60" s="28"/>
      <c r="CI60" s="28"/>
      <c r="CJ60" s="28"/>
      <c r="CK60" s="28"/>
      <c r="CL60" s="28"/>
      <c r="CM60" s="28"/>
      <c r="CN60" s="28"/>
      <c r="CO60" s="28"/>
      <c r="CP60" s="28"/>
      <c r="CQ60" s="28"/>
      <c r="CR60" s="28"/>
      <c r="CS60" s="28"/>
      <c r="CT60" s="28"/>
      <c r="CU60" s="28"/>
      <c r="CV60" s="28"/>
      <c r="CW60" s="29"/>
      <c r="CX60" s="24"/>
      <c r="CY60" s="25"/>
      <c r="CZ60" s="25"/>
      <c r="DA60" s="25"/>
      <c r="DB60" s="25"/>
      <c r="DC60" s="25"/>
      <c r="DD60" s="25"/>
      <c r="DE60" s="25"/>
      <c r="DF60" s="25"/>
      <c r="DG60" s="25"/>
      <c r="DH60" s="25"/>
      <c r="DI60" s="25"/>
      <c r="DJ60" s="26"/>
      <c r="DK60" s="27"/>
      <c r="DL60" s="28"/>
      <c r="DM60" s="28"/>
      <c r="DN60" s="28"/>
      <c r="DO60" s="28"/>
      <c r="DP60" s="28"/>
      <c r="DQ60" s="28"/>
      <c r="DR60" s="28"/>
      <c r="DS60" s="28"/>
      <c r="DT60" s="28"/>
      <c r="DU60" s="28"/>
      <c r="DV60" s="28"/>
      <c r="DW60" s="29"/>
      <c r="DX60" s="24"/>
      <c r="DY60" s="25"/>
      <c r="DZ60" s="25"/>
      <c r="EA60" s="25"/>
      <c r="EB60" s="25"/>
      <c r="EC60" s="25"/>
      <c r="ED60" s="25"/>
      <c r="EE60" s="25"/>
      <c r="EF60" s="25"/>
      <c r="EG60" s="25"/>
      <c r="EH60" s="25"/>
      <c r="EI60" s="25"/>
      <c r="EJ60" s="26"/>
      <c r="EK60" s="27"/>
      <c r="EL60" s="28"/>
      <c r="EM60" s="28"/>
      <c r="EN60" s="28"/>
      <c r="EO60" s="28"/>
      <c r="EP60" s="28"/>
      <c r="EQ60" s="28"/>
      <c r="ER60" s="28"/>
      <c r="ES60" s="28"/>
      <c r="ET60" s="28"/>
      <c r="EU60" s="28"/>
      <c r="EV60" s="28"/>
      <c r="EW60" s="29"/>
      <c r="EX60" s="24"/>
      <c r="EY60" s="25"/>
      <c r="EZ60" s="25"/>
      <c r="FA60" s="25"/>
      <c r="FB60" s="25"/>
      <c r="FC60" s="25"/>
      <c r="FD60" s="25"/>
      <c r="FE60" s="25"/>
      <c r="FF60" s="25"/>
      <c r="FG60" s="26"/>
    </row>
    <row r="61" spans="1:170" s="9" customFormat="1" ht="28.5" customHeight="1" x14ac:dyDescent="0.25">
      <c r="A61" s="60" t="s">
        <v>34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44" t="s">
        <v>106</v>
      </c>
      <c r="AR61" s="45"/>
      <c r="AS61" s="45"/>
      <c r="AT61" s="45"/>
      <c r="AU61" s="45"/>
      <c r="AV61" s="45"/>
      <c r="AW61" s="46"/>
      <c r="AX61" s="57" t="s">
        <v>36</v>
      </c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9"/>
      <c r="BL61" s="47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9"/>
      <c r="CE61" s="47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9"/>
      <c r="CX61" s="36" t="s">
        <v>18</v>
      </c>
      <c r="CY61" s="37"/>
      <c r="CZ61" s="37"/>
      <c r="DA61" s="37"/>
      <c r="DB61" s="37"/>
      <c r="DC61" s="37"/>
      <c r="DD61" s="37"/>
      <c r="DE61" s="37"/>
      <c r="DF61" s="37"/>
      <c r="DG61" s="37"/>
      <c r="DH61" s="37"/>
      <c r="DI61" s="37"/>
      <c r="DJ61" s="38"/>
      <c r="DK61" s="47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9"/>
      <c r="DX61" s="36" t="s">
        <v>18</v>
      </c>
      <c r="DY61" s="37"/>
      <c r="DZ61" s="37"/>
      <c r="EA61" s="37"/>
      <c r="EB61" s="37"/>
      <c r="EC61" s="37"/>
      <c r="ED61" s="37"/>
      <c r="EE61" s="37"/>
      <c r="EF61" s="37"/>
      <c r="EG61" s="37"/>
      <c r="EH61" s="37"/>
      <c r="EI61" s="37"/>
      <c r="EJ61" s="38"/>
      <c r="EK61" s="47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9"/>
      <c r="EX61" s="36" t="s">
        <v>18</v>
      </c>
      <c r="EY61" s="37"/>
      <c r="EZ61" s="37"/>
      <c r="FA61" s="37"/>
      <c r="FB61" s="37"/>
      <c r="FC61" s="37"/>
      <c r="FD61" s="37"/>
      <c r="FE61" s="37"/>
      <c r="FF61" s="37"/>
      <c r="FG61" s="38"/>
    </row>
    <row r="62" spans="1:170" s="9" customFormat="1" ht="28.5" customHeight="1" x14ac:dyDescent="0.25">
      <c r="A62" s="41" t="s">
        <v>107</v>
      </c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3"/>
      <c r="AQ62" s="44" t="s">
        <v>108</v>
      </c>
      <c r="AR62" s="45"/>
      <c r="AS62" s="45"/>
      <c r="AT62" s="45"/>
      <c r="AU62" s="45"/>
      <c r="AV62" s="45"/>
      <c r="AW62" s="46"/>
      <c r="AX62" s="47" t="s">
        <v>47</v>
      </c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9"/>
      <c r="BL62" s="27"/>
      <c r="BM62" s="28"/>
      <c r="BN62" s="28"/>
      <c r="BO62" s="28"/>
      <c r="BP62" s="28"/>
      <c r="BQ62" s="28"/>
      <c r="BR62" s="28"/>
      <c r="BS62" s="28"/>
      <c r="BT62" s="28"/>
      <c r="BU62" s="28"/>
      <c r="BV62" s="28"/>
      <c r="BW62" s="28"/>
      <c r="BX62" s="28"/>
      <c r="BY62" s="28"/>
      <c r="BZ62" s="28"/>
      <c r="CA62" s="28"/>
      <c r="CB62" s="28"/>
      <c r="CC62" s="28"/>
      <c r="CD62" s="29"/>
      <c r="CE62" s="27"/>
      <c r="CF62" s="28"/>
      <c r="CG62" s="28"/>
      <c r="CH62" s="28"/>
      <c r="CI62" s="28"/>
      <c r="CJ62" s="28"/>
      <c r="CK62" s="28"/>
      <c r="CL62" s="28"/>
      <c r="CM62" s="28"/>
      <c r="CN62" s="28"/>
      <c r="CO62" s="28"/>
      <c r="CP62" s="28"/>
      <c r="CQ62" s="28"/>
      <c r="CR62" s="28"/>
      <c r="CS62" s="28"/>
      <c r="CT62" s="28"/>
      <c r="CU62" s="28"/>
      <c r="CV62" s="28"/>
      <c r="CW62" s="29"/>
      <c r="CX62" s="24"/>
      <c r="CY62" s="25"/>
      <c r="CZ62" s="25"/>
      <c r="DA62" s="25"/>
      <c r="DB62" s="25"/>
      <c r="DC62" s="25"/>
      <c r="DD62" s="25"/>
      <c r="DE62" s="25"/>
      <c r="DF62" s="25"/>
      <c r="DG62" s="25"/>
      <c r="DH62" s="25"/>
      <c r="DI62" s="25"/>
      <c r="DJ62" s="26"/>
      <c r="DK62" s="27"/>
      <c r="DL62" s="28"/>
      <c r="DM62" s="28"/>
      <c r="DN62" s="28"/>
      <c r="DO62" s="28"/>
      <c r="DP62" s="28"/>
      <c r="DQ62" s="28"/>
      <c r="DR62" s="28"/>
      <c r="DS62" s="28"/>
      <c r="DT62" s="28"/>
      <c r="DU62" s="28"/>
      <c r="DV62" s="28"/>
      <c r="DW62" s="29"/>
      <c r="DX62" s="24"/>
      <c r="DY62" s="25"/>
      <c r="DZ62" s="25"/>
      <c r="EA62" s="25"/>
      <c r="EB62" s="25"/>
      <c r="EC62" s="25"/>
      <c r="ED62" s="25"/>
      <c r="EE62" s="25"/>
      <c r="EF62" s="25"/>
      <c r="EG62" s="25"/>
      <c r="EH62" s="25"/>
      <c r="EI62" s="25"/>
      <c r="EJ62" s="26"/>
      <c r="EK62" s="27"/>
      <c r="EL62" s="28"/>
      <c r="EM62" s="28"/>
      <c r="EN62" s="28"/>
      <c r="EO62" s="28"/>
      <c r="EP62" s="28"/>
      <c r="EQ62" s="28"/>
      <c r="ER62" s="28"/>
      <c r="ES62" s="28"/>
      <c r="ET62" s="28"/>
      <c r="EU62" s="28"/>
      <c r="EV62" s="28"/>
      <c r="EW62" s="29"/>
      <c r="EX62" s="24"/>
      <c r="EY62" s="25"/>
      <c r="EZ62" s="25"/>
      <c r="FA62" s="25"/>
      <c r="FB62" s="25"/>
      <c r="FC62" s="25"/>
      <c r="FD62" s="25"/>
      <c r="FE62" s="25"/>
      <c r="FF62" s="25"/>
      <c r="FG62" s="26"/>
    </row>
    <row r="63" spans="1:170" s="8" customFormat="1" ht="17.25" customHeight="1" x14ac:dyDescent="0.25">
      <c r="A63" s="50" t="s">
        <v>109</v>
      </c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1" t="s">
        <v>110</v>
      </c>
      <c r="AR63" s="52"/>
      <c r="AS63" s="52"/>
      <c r="AT63" s="52"/>
      <c r="AU63" s="52"/>
      <c r="AV63" s="52"/>
      <c r="AW63" s="53"/>
      <c r="AX63" s="36"/>
      <c r="AY63" s="37"/>
      <c r="AZ63" s="37"/>
      <c r="BA63" s="37"/>
      <c r="BB63" s="37"/>
      <c r="BC63" s="37"/>
      <c r="BD63" s="37"/>
      <c r="BE63" s="37"/>
      <c r="BF63" s="37"/>
      <c r="BG63" s="37"/>
      <c r="BH63" s="37"/>
      <c r="BI63" s="37"/>
      <c r="BJ63" s="37"/>
      <c r="BK63" s="38"/>
      <c r="BL63" s="36" t="s">
        <v>18</v>
      </c>
      <c r="BM63" s="37"/>
      <c r="BN63" s="37"/>
      <c r="BO63" s="37"/>
      <c r="BP63" s="37"/>
      <c r="BQ63" s="37"/>
      <c r="BR63" s="37"/>
      <c r="BS63" s="37"/>
      <c r="BT63" s="37"/>
      <c r="BU63" s="37"/>
      <c r="BV63" s="37"/>
      <c r="BW63" s="37"/>
      <c r="BX63" s="37"/>
      <c r="BY63" s="37"/>
      <c r="BZ63" s="37"/>
      <c r="CA63" s="37"/>
      <c r="CB63" s="37"/>
      <c r="CC63" s="37"/>
      <c r="CD63" s="38"/>
      <c r="CE63" s="36" t="s">
        <v>18</v>
      </c>
      <c r="CF63" s="37"/>
      <c r="CG63" s="37"/>
      <c r="CH63" s="37"/>
      <c r="CI63" s="37"/>
      <c r="CJ63" s="37"/>
      <c r="CK63" s="37"/>
      <c r="CL63" s="37"/>
      <c r="CM63" s="37"/>
      <c r="CN63" s="37"/>
      <c r="CO63" s="37"/>
      <c r="CP63" s="37"/>
      <c r="CQ63" s="37"/>
      <c r="CR63" s="37"/>
      <c r="CS63" s="37"/>
      <c r="CT63" s="37"/>
      <c r="CU63" s="37"/>
      <c r="CV63" s="37"/>
      <c r="CW63" s="38"/>
      <c r="CX63" s="54">
        <f>CX12+CX28</f>
        <v>0</v>
      </c>
      <c r="CY63" s="55"/>
      <c r="CZ63" s="55"/>
      <c r="DA63" s="55"/>
      <c r="DB63" s="55"/>
      <c r="DC63" s="55"/>
      <c r="DD63" s="55"/>
      <c r="DE63" s="55"/>
      <c r="DF63" s="55"/>
      <c r="DG63" s="55"/>
      <c r="DH63" s="55"/>
      <c r="DI63" s="55"/>
      <c r="DJ63" s="56"/>
      <c r="DK63" s="33">
        <f>DK33</f>
        <v>15906.893408990036</v>
      </c>
      <c r="DL63" s="34"/>
      <c r="DM63" s="34"/>
      <c r="DN63" s="34"/>
      <c r="DO63" s="34"/>
      <c r="DP63" s="34"/>
      <c r="DQ63" s="34"/>
      <c r="DR63" s="34"/>
      <c r="DS63" s="34"/>
      <c r="DT63" s="34"/>
      <c r="DU63" s="34"/>
      <c r="DV63" s="34"/>
      <c r="DW63" s="35"/>
      <c r="DX63" s="33">
        <f>DX12+DX28</f>
        <v>0</v>
      </c>
      <c r="DY63" s="34"/>
      <c r="DZ63" s="34"/>
      <c r="EA63" s="34"/>
      <c r="EB63" s="34"/>
      <c r="EC63" s="34"/>
      <c r="ED63" s="34"/>
      <c r="EE63" s="34"/>
      <c r="EF63" s="34"/>
      <c r="EG63" s="34"/>
      <c r="EH63" s="34"/>
      <c r="EI63" s="34"/>
      <c r="EJ63" s="35"/>
      <c r="EK63" s="33">
        <f>EK33</f>
        <v>14745564.101879898</v>
      </c>
      <c r="EL63" s="34"/>
      <c r="EM63" s="34"/>
      <c r="EN63" s="34"/>
      <c r="EO63" s="34"/>
      <c r="EP63" s="34"/>
      <c r="EQ63" s="34"/>
      <c r="ER63" s="34"/>
      <c r="ES63" s="34"/>
      <c r="ET63" s="34"/>
      <c r="EU63" s="34"/>
      <c r="EV63" s="34"/>
      <c r="EW63" s="35"/>
      <c r="EX63" s="36">
        <v>100</v>
      </c>
      <c r="EY63" s="37"/>
      <c r="EZ63" s="37"/>
      <c r="FA63" s="37"/>
      <c r="FB63" s="37"/>
      <c r="FC63" s="37"/>
      <c r="FD63" s="37"/>
      <c r="FE63" s="37"/>
      <c r="FF63" s="37"/>
      <c r="FG63" s="38"/>
    </row>
    <row r="64" spans="1:170" ht="3" customHeight="1" x14ac:dyDescent="0.25"/>
    <row r="65" spans="1:172" s="7" customFormat="1" ht="24" customHeight="1" x14ac:dyDescent="0.2">
      <c r="A65" s="39" t="s">
        <v>111</v>
      </c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40"/>
      <c r="BS65" s="40"/>
      <c r="BT65" s="40"/>
      <c r="BU65" s="40"/>
      <c r="BV65" s="40"/>
      <c r="BW65" s="40"/>
      <c r="BX65" s="40"/>
      <c r="BY65" s="40"/>
      <c r="BZ65" s="40"/>
      <c r="CA65" s="40"/>
      <c r="CB65" s="40"/>
      <c r="CC65" s="40"/>
      <c r="CD65" s="40"/>
      <c r="CE65" s="40"/>
      <c r="CF65" s="40"/>
      <c r="CG65" s="40"/>
      <c r="CH65" s="40"/>
      <c r="CI65" s="40"/>
      <c r="CJ65" s="40"/>
      <c r="CK65" s="40"/>
      <c r="CL65" s="40"/>
      <c r="CM65" s="40"/>
      <c r="CN65" s="40"/>
      <c r="CO65" s="40"/>
      <c r="CP65" s="40"/>
      <c r="CQ65" s="40"/>
      <c r="CR65" s="40"/>
      <c r="CS65" s="40"/>
      <c r="CT65" s="40"/>
      <c r="CU65" s="40"/>
      <c r="CV65" s="40"/>
      <c r="CW65" s="40"/>
      <c r="CX65" s="40"/>
      <c r="CY65" s="40"/>
      <c r="CZ65" s="40"/>
      <c r="DA65" s="40"/>
      <c r="DB65" s="40"/>
      <c r="DC65" s="40"/>
      <c r="DD65" s="40"/>
      <c r="DE65" s="40"/>
      <c r="DF65" s="40"/>
      <c r="DG65" s="40"/>
      <c r="DH65" s="40"/>
      <c r="DI65" s="40"/>
      <c r="DJ65" s="40"/>
      <c r="DK65" s="40"/>
      <c r="DL65" s="40"/>
      <c r="DM65" s="40"/>
      <c r="DN65" s="40"/>
      <c r="DO65" s="40"/>
      <c r="DP65" s="40"/>
      <c r="DQ65" s="40"/>
      <c r="DR65" s="40"/>
      <c r="DS65" s="40"/>
      <c r="DT65" s="40"/>
      <c r="DU65" s="40"/>
      <c r="DV65" s="40"/>
      <c r="DW65" s="40"/>
      <c r="DX65" s="40"/>
      <c r="DY65" s="40"/>
      <c r="DZ65" s="40"/>
      <c r="EA65" s="40"/>
      <c r="EB65" s="40"/>
      <c r="EC65" s="40"/>
      <c r="ED65" s="40"/>
      <c r="EE65" s="40"/>
      <c r="EF65" s="40"/>
      <c r="EG65" s="40"/>
      <c r="EH65" s="40"/>
      <c r="EI65" s="40"/>
      <c r="EJ65" s="40"/>
      <c r="EK65" s="40"/>
      <c r="EL65" s="40"/>
      <c r="EM65" s="40"/>
      <c r="EN65" s="40"/>
      <c r="EO65" s="40"/>
      <c r="EP65" s="40"/>
      <c r="EQ65" s="40"/>
      <c r="ER65" s="40"/>
      <c r="ES65" s="40"/>
      <c r="ET65" s="40"/>
      <c r="EU65" s="40"/>
      <c r="EV65" s="40"/>
      <c r="EW65" s="40"/>
      <c r="EX65" s="40"/>
      <c r="EY65" s="40"/>
      <c r="EZ65" s="40"/>
      <c r="FA65" s="40"/>
      <c r="FB65" s="40"/>
      <c r="FC65" s="40"/>
      <c r="FD65" s="40"/>
      <c r="FE65" s="40"/>
      <c r="FF65" s="40"/>
      <c r="FG65" s="40"/>
    </row>
    <row r="66" spans="1:172" s="7" customFormat="1" ht="24" customHeight="1" x14ac:dyDescent="0.3">
      <c r="A66" s="39" t="s">
        <v>112</v>
      </c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0"/>
      <c r="BK66" s="40"/>
      <c r="BL66" s="40"/>
      <c r="BM66" s="40"/>
      <c r="BN66" s="40"/>
      <c r="BO66" s="40"/>
      <c r="BP66" s="40"/>
      <c r="BQ66" s="40"/>
      <c r="BR66" s="40"/>
      <c r="BS66" s="40"/>
      <c r="BT66" s="40"/>
      <c r="BU66" s="40"/>
      <c r="BV66" s="40"/>
      <c r="BW66" s="40"/>
      <c r="BX66" s="40"/>
      <c r="BY66" s="40"/>
      <c r="BZ66" s="40"/>
      <c r="CA66" s="40"/>
      <c r="CB66" s="40"/>
      <c r="CC66" s="40"/>
      <c r="CD66" s="40"/>
      <c r="CE66" s="40"/>
      <c r="CF66" s="40"/>
      <c r="CG66" s="40"/>
      <c r="CH66" s="40"/>
      <c r="CI66" s="40"/>
      <c r="CJ66" s="40"/>
      <c r="CK66" s="40"/>
      <c r="CL66" s="40"/>
      <c r="CM66" s="40"/>
      <c r="CN66" s="40"/>
      <c r="CO66" s="40"/>
      <c r="CP66" s="40"/>
      <c r="CQ66" s="40"/>
      <c r="CR66" s="40"/>
      <c r="CS66" s="40"/>
      <c r="CT66" s="40"/>
      <c r="CU66" s="40"/>
      <c r="CV66" s="40"/>
      <c r="CW66" s="40"/>
      <c r="CX66" s="40"/>
      <c r="CY66" s="40"/>
      <c r="CZ66" s="40"/>
      <c r="DA66" s="40"/>
      <c r="DB66" s="40"/>
      <c r="DC66" s="40"/>
      <c r="DD66" s="40"/>
      <c r="DE66" s="40"/>
      <c r="DF66" s="40"/>
      <c r="DG66" s="40"/>
      <c r="DH66" s="40"/>
      <c r="DI66" s="40"/>
      <c r="DJ66" s="40"/>
      <c r="DK66" s="40"/>
      <c r="DL66" s="40"/>
      <c r="DM66" s="40"/>
      <c r="DN66" s="40"/>
      <c r="DO66" s="40"/>
      <c r="DP66" s="40"/>
      <c r="DQ66" s="40"/>
      <c r="DR66" s="40"/>
      <c r="DS66" s="40"/>
      <c r="DT66" s="40"/>
      <c r="DU66" s="40"/>
      <c r="DV66" s="40"/>
      <c r="DW66" s="40"/>
      <c r="DX66" s="40"/>
      <c r="DY66" s="40"/>
      <c r="DZ66" s="40"/>
      <c r="EA66" s="40"/>
      <c r="EB66" s="40"/>
      <c r="EC66" s="40"/>
      <c r="ED66" s="40"/>
      <c r="EE66" s="40"/>
      <c r="EF66" s="40"/>
      <c r="EG66" s="40"/>
      <c r="EH66" s="40"/>
      <c r="EI66" s="40"/>
      <c r="EJ66" s="40"/>
      <c r="EK66" s="40"/>
      <c r="EL66" s="40"/>
      <c r="EM66" s="40"/>
      <c r="EN66" s="40"/>
      <c r="EO66" s="40"/>
      <c r="EP66" s="40"/>
      <c r="EQ66" s="40"/>
      <c r="ER66" s="40"/>
      <c r="ES66" s="40"/>
      <c r="ET66" s="40"/>
      <c r="EU66" s="40"/>
      <c r="EV66" s="40"/>
      <c r="EW66" s="40"/>
      <c r="EX66" s="40"/>
      <c r="EY66" s="40"/>
      <c r="EZ66" s="40"/>
      <c r="FA66" s="40"/>
      <c r="FB66" s="40"/>
      <c r="FC66" s="40"/>
      <c r="FD66" s="40"/>
      <c r="FE66" s="40"/>
      <c r="FF66" s="40"/>
      <c r="FG66" s="40"/>
      <c r="FJ66" s="31"/>
      <c r="FK66" s="31"/>
      <c r="FL66" s="31"/>
      <c r="FM66" s="31"/>
      <c r="FN66" s="31"/>
      <c r="FO66" s="31"/>
      <c r="FP66" s="31"/>
    </row>
    <row r="67" spans="1:172" s="7" customFormat="1" ht="12.75" customHeight="1" x14ac:dyDescent="0.2">
      <c r="A67" s="23" t="s">
        <v>113</v>
      </c>
    </row>
    <row r="68" spans="1:172" ht="18.75" x14ac:dyDescent="0.3">
      <c r="A68" s="1" t="s">
        <v>114</v>
      </c>
      <c r="FJ68" s="32" t="s">
        <v>115</v>
      </c>
      <c r="FK68" s="32"/>
      <c r="FL68" s="32"/>
      <c r="FM68" s="32"/>
      <c r="FN68" s="32"/>
      <c r="FO68" s="32"/>
      <c r="FP68" s="32"/>
    </row>
  </sheetData>
  <mergeCells count="526">
    <mergeCell ref="DX8:FG8"/>
    <mergeCell ref="CX9:DW9"/>
    <mergeCell ref="DX9:EW9"/>
    <mergeCell ref="EX9:FG10"/>
    <mergeCell ref="CX10:DJ10"/>
    <mergeCell ref="DK10:DW10"/>
    <mergeCell ref="DX10:EJ10"/>
    <mergeCell ref="EK10:EW10"/>
    <mergeCell ref="CL1:FH1"/>
    <mergeCell ref="A3:FG3"/>
    <mergeCell ref="A4:FG4"/>
    <mergeCell ref="A5:FG5"/>
    <mergeCell ref="A8:AP10"/>
    <mergeCell ref="AQ8:AW10"/>
    <mergeCell ref="AX8:BK10"/>
    <mergeCell ref="BL8:CD10"/>
    <mergeCell ref="CE8:CW10"/>
    <mergeCell ref="CX8:DW8"/>
    <mergeCell ref="DK11:DW11"/>
    <mergeCell ref="DX11:EJ11"/>
    <mergeCell ref="EK11:EW11"/>
    <mergeCell ref="EX11:FG11"/>
    <mergeCell ref="A12:AP12"/>
    <mergeCell ref="AQ12:AW12"/>
    <mergeCell ref="AX12:BK12"/>
    <mergeCell ref="BL12:CD12"/>
    <mergeCell ref="CE12:CW12"/>
    <mergeCell ref="CX12:DJ12"/>
    <mergeCell ref="A11:AP11"/>
    <mergeCell ref="AQ11:AW11"/>
    <mergeCell ref="AX11:BK11"/>
    <mergeCell ref="BL11:CD11"/>
    <mergeCell ref="CE11:CW11"/>
    <mergeCell ref="CX11:DJ11"/>
    <mergeCell ref="DK12:DW12"/>
    <mergeCell ref="DX12:EJ12"/>
    <mergeCell ref="EK12:EW12"/>
    <mergeCell ref="EX12:FG12"/>
    <mergeCell ref="EX13:FG13"/>
    <mergeCell ref="A14:AP14"/>
    <mergeCell ref="AQ14:AW14"/>
    <mergeCell ref="AX14:BK14"/>
    <mergeCell ref="BL14:CD14"/>
    <mergeCell ref="CE14:CW14"/>
    <mergeCell ref="CX14:DJ14"/>
    <mergeCell ref="DK14:DW14"/>
    <mergeCell ref="DX14:EJ14"/>
    <mergeCell ref="EK14:EW14"/>
    <mergeCell ref="EX14:FG14"/>
    <mergeCell ref="A13:AP13"/>
    <mergeCell ref="AQ13:AW13"/>
    <mergeCell ref="AX13:BK13"/>
    <mergeCell ref="BL13:CD13"/>
    <mergeCell ref="CE13:CW13"/>
    <mergeCell ref="CX13:DJ13"/>
    <mergeCell ref="DK13:DW13"/>
    <mergeCell ref="DX13:EJ13"/>
    <mergeCell ref="EK13:EW13"/>
    <mergeCell ref="EX15:FG15"/>
    <mergeCell ref="AQ16:AW16"/>
    <mergeCell ref="AX16:BK16"/>
    <mergeCell ref="BL16:CD16"/>
    <mergeCell ref="CE16:CW16"/>
    <mergeCell ref="CX16:DJ16"/>
    <mergeCell ref="DK16:DW16"/>
    <mergeCell ref="DX16:EJ16"/>
    <mergeCell ref="EK16:EW16"/>
    <mergeCell ref="EX16:FG16"/>
    <mergeCell ref="AQ15:AW15"/>
    <mergeCell ref="AX15:BK15"/>
    <mergeCell ref="BL15:CD15"/>
    <mergeCell ref="CE15:CW15"/>
    <mergeCell ref="CX15:DJ15"/>
    <mergeCell ref="DK15:DW15"/>
    <mergeCell ref="DX15:EJ15"/>
    <mergeCell ref="EK15:EW15"/>
    <mergeCell ref="EX17:FG17"/>
    <mergeCell ref="A18:AP18"/>
    <mergeCell ref="AQ18:AW18"/>
    <mergeCell ref="AX18:BK18"/>
    <mergeCell ref="BL18:CD18"/>
    <mergeCell ref="CE18:CW18"/>
    <mergeCell ref="CX18:DJ18"/>
    <mergeCell ref="DK18:DW18"/>
    <mergeCell ref="DX18:EJ18"/>
    <mergeCell ref="EK18:EW18"/>
    <mergeCell ref="EX18:FG18"/>
    <mergeCell ref="A15:AP17"/>
    <mergeCell ref="AQ17:AW17"/>
    <mergeCell ref="AX17:BK17"/>
    <mergeCell ref="BL17:CD17"/>
    <mergeCell ref="CE17:CW17"/>
    <mergeCell ref="CX17:DJ17"/>
    <mergeCell ref="DK17:DW17"/>
    <mergeCell ref="DX17:EJ17"/>
    <mergeCell ref="EK17:EW17"/>
    <mergeCell ref="EX19:FG19"/>
    <mergeCell ref="A20:AP20"/>
    <mergeCell ref="AQ20:AW20"/>
    <mergeCell ref="AX20:BK20"/>
    <mergeCell ref="BL20:CD20"/>
    <mergeCell ref="CE20:CW20"/>
    <mergeCell ref="CX20:DJ20"/>
    <mergeCell ref="DK20:DW20"/>
    <mergeCell ref="DX20:EJ20"/>
    <mergeCell ref="EK20:EW20"/>
    <mergeCell ref="EX20:FG20"/>
    <mergeCell ref="A19:AP19"/>
    <mergeCell ref="AQ19:AW19"/>
    <mergeCell ref="AX19:BK19"/>
    <mergeCell ref="BL19:CD19"/>
    <mergeCell ref="CE19:CW19"/>
    <mergeCell ref="CX19:DJ19"/>
    <mergeCell ref="DK19:DW19"/>
    <mergeCell ref="DX19:EJ19"/>
    <mergeCell ref="EK19:EW19"/>
    <mergeCell ref="EX21:FG21"/>
    <mergeCell ref="A22:AP22"/>
    <mergeCell ref="AQ22:AW22"/>
    <mergeCell ref="AX22:BK22"/>
    <mergeCell ref="BL22:CD22"/>
    <mergeCell ref="CE22:CW22"/>
    <mergeCell ref="CX22:DJ22"/>
    <mergeCell ref="DK22:DW22"/>
    <mergeCell ref="DX22:EJ22"/>
    <mergeCell ref="EK22:EW22"/>
    <mergeCell ref="EX22:FG22"/>
    <mergeCell ref="A21:AP21"/>
    <mergeCell ref="AQ21:AW21"/>
    <mergeCell ref="AX21:BK21"/>
    <mergeCell ref="BL21:CD21"/>
    <mergeCell ref="CE21:CW21"/>
    <mergeCell ref="CX21:DJ21"/>
    <mergeCell ref="DK21:DW21"/>
    <mergeCell ref="DX21:EJ21"/>
    <mergeCell ref="EK21:EW21"/>
    <mergeCell ref="EX23:FG23"/>
    <mergeCell ref="A24:AP24"/>
    <mergeCell ref="AQ24:AW24"/>
    <mergeCell ref="AX24:BK24"/>
    <mergeCell ref="BL24:CD24"/>
    <mergeCell ref="CE24:CW24"/>
    <mergeCell ref="CX24:DJ24"/>
    <mergeCell ref="DK24:DW24"/>
    <mergeCell ref="DX24:EJ24"/>
    <mergeCell ref="EK24:EW24"/>
    <mergeCell ref="EX24:FG24"/>
    <mergeCell ref="A23:AP23"/>
    <mergeCell ref="AQ23:AW23"/>
    <mergeCell ref="AX23:BK23"/>
    <mergeCell ref="BL23:CD23"/>
    <mergeCell ref="CE23:CW23"/>
    <mergeCell ref="CX23:DJ23"/>
    <mergeCell ref="DK23:DW23"/>
    <mergeCell ref="DX23:EJ23"/>
    <mergeCell ref="EK23:EW23"/>
    <mergeCell ref="A25:AP25"/>
    <mergeCell ref="AQ25:AW25"/>
    <mergeCell ref="AX25:BK25"/>
    <mergeCell ref="BL25:CD25"/>
    <mergeCell ref="CE25:CW25"/>
    <mergeCell ref="CX25:DJ25"/>
    <mergeCell ref="DK25:DW25"/>
    <mergeCell ref="DX25:EJ25"/>
    <mergeCell ref="EK25:EW25"/>
    <mergeCell ref="EX26:FG26"/>
    <mergeCell ref="A27:AP27"/>
    <mergeCell ref="AQ27:AW27"/>
    <mergeCell ref="AX27:BK27"/>
    <mergeCell ref="BL27:CD27"/>
    <mergeCell ref="CE27:CW27"/>
    <mergeCell ref="CX27:DJ27"/>
    <mergeCell ref="DK27:DW27"/>
    <mergeCell ref="DX27:EJ27"/>
    <mergeCell ref="EK27:EW27"/>
    <mergeCell ref="EX27:FG27"/>
    <mergeCell ref="A26:AP26"/>
    <mergeCell ref="AQ26:AW26"/>
    <mergeCell ref="AX26:BK26"/>
    <mergeCell ref="BL26:CD26"/>
    <mergeCell ref="CE26:CW26"/>
    <mergeCell ref="CX26:DJ26"/>
    <mergeCell ref="DK26:DW26"/>
    <mergeCell ref="DX26:EJ26"/>
    <mergeCell ref="EK26:EW26"/>
    <mergeCell ref="EX28:FG28"/>
    <mergeCell ref="A29:AP29"/>
    <mergeCell ref="AQ29:AW29"/>
    <mergeCell ref="AX29:BK29"/>
    <mergeCell ref="BL29:CD29"/>
    <mergeCell ref="CE29:CW29"/>
    <mergeCell ref="CX29:DJ29"/>
    <mergeCell ref="DK29:DW29"/>
    <mergeCell ref="DX29:EJ29"/>
    <mergeCell ref="EK29:EW29"/>
    <mergeCell ref="EX29:FG29"/>
    <mergeCell ref="A28:AP28"/>
    <mergeCell ref="AQ28:AW28"/>
    <mergeCell ref="AX28:BK28"/>
    <mergeCell ref="BL28:CD28"/>
    <mergeCell ref="CE28:CW28"/>
    <mergeCell ref="CX28:DJ28"/>
    <mergeCell ref="DK28:DW28"/>
    <mergeCell ref="DX28:EJ28"/>
    <mergeCell ref="EK28:EW28"/>
    <mergeCell ref="EX30:FG30"/>
    <mergeCell ref="A31:AP31"/>
    <mergeCell ref="AQ31:AW31"/>
    <mergeCell ref="AX31:BK31"/>
    <mergeCell ref="BL31:CD31"/>
    <mergeCell ref="CE31:CW31"/>
    <mergeCell ref="CX31:DJ31"/>
    <mergeCell ref="DK31:DW31"/>
    <mergeCell ref="DX31:EJ31"/>
    <mergeCell ref="EK31:EW31"/>
    <mergeCell ref="EX31:FG31"/>
    <mergeCell ref="A30:AP30"/>
    <mergeCell ref="AQ30:AW30"/>
    <mergeCell ref="AX30:BK30"/>
    <mergeCell ref="BL30:CD30"/>
    <mergeCell ref="CE30:CW30"/>
    <mergeCell ref="CX30:DJ30"/>
    <mergeCell ref="DK30:DW30"/>
    <mergeCell ref="DX30:EJ30"/>
    <mergeCell ref="EK30:EW30"/>
    <mergeCell ref="EX32:FG32"/>
    <mergeCell ref="A33:AP33"/>
    <mergeCell ref="AQ33:AW33"/>
    <mergeCell ref="AX33:BK33"/>
    <mergeCell ref="BL33:CD33"/>
    <mergeCell ref="CE33:CW33"/>
    <mergeCell ref="CX33:DJ33"/>
    <mergeCell ref="DK33:DW33"/>
    <mergeCell ref="DX33:EJ33"/>
    <mergeCell ref="EK33:EW33"/>
    <mergeCell ref="EX33:FG33"/>
    <mergeCell ref="A32:AP32"/>
    <mergeCell ref="AQ32:AW32"/>
    <mergeCell ref="AX32:BK32"/>
    <mergeCell ref="BL32:CD32"/>
    <mergeCell ref="CE32:CW32"/>
    <mergeCell ref="CX32:DJ32"/>
    <mergeCell ref="DK32:DW32"/>
    <mergeCell ref="DX32:EJ32"/>
    <mergeCell ref="EK32:EW32"/>
    <mergeCell ref="A34:AP34"/>
    <mergeCell ref="AQ34:AW34"/>
    <mergeCell ref="AX34:BK34"/>
    <mergeCell ref="BL34:CD34"/>
    <mergeCell ref="CE34:CW34"/>
    <mergeCell ref="CX34:DJ34"/>
    <mergeCell ref="DK34:DW34"/>
    <mergeCell ref="DX34:EJ34"/>
    <mergeCell ref="EK34:EW34"/>
    <mergeCell ref="EX34:FG34"/>
    <mergeCell ref="A35:Z37"/>
    <mergeCell ref="AA35:AD37"/>
    <mergeCell ref="AE35:AP35"/>
    <mergeCell ref="AQ35:AW35"/>
    <mergeCell ref="AX35:BK35"/>
    <mergeCell ref="BL35:CD35"/>
    <mergeCell ref="CE35:CW35"/>
    <mergeCell ref="CX35:DJ35"/>
    <mergeCell ref="DK35:DW35"/>
    <mergeCell ref="DX35:EJ35"/>
    <mergeCell ref="EK35:EW35"/>
    <mergeCell ref="EX35:FG35"/>
    <mergeCell ref="AE36:AP36"/>
    <mergeCell ref="AQ36:AW36"/>
    <mergeCell ref="AX36:BK36"/>
    <mergeCell ref="BL36:CD36"/>
    <mergeCell ref="CE36:CW36"/>
    <mergeCell ref="CX36:DJ36"/>
    <mergeCell ref="DK36:DW36"/>
    <mergeCell ref="DX36:EJ36"/>
    <mergeCell ref="EK36:EW36"/>
    <mergeCell ref="EX36:FG36"/>
    <mergeCell ref="AE37:AP37"/>
    <mergeCell ref="AQ37:AW37"/>
    <mergeCell ref="AX37:BK37"/>
    <mergeCell ref="BL37:CD37"/>
    <mergeCell ref="CE37:CW37"/>
    <mergeCell ref="CX37:DJ37"/>
    <mergeCell ref="DK37:DW37"/>
    <mergeCell ref="DX37:EJ37"/>
    <mergeCell ref="EK37:EW37"/>
    <mergeCell ref="EX37:FG37"/>
    <mergeCell ref="EX38:FG38"/>
    <mergeCell ref="A39:AP39"/>
    <mergeCell ref="AQ39:AW39"/>
    <mergeCell ref="AX39:BK39"/>
    <mergeCell ref="BL39:CD39"/>
    <mergeCell ref="CE39:CW39"/>
    <mergeCell ref="CX39:DJ39"/>
    <mergeCell ref="DK39:DW39"/>
    <mergeCell ref="DX39:EJ39"/>
    <mergeCell ref="EK39:EW39"/>
    <mergeCell ref="EX39:FG39"/>
    <mergeCell ref="A38:AP38"/>
    <mergeCell ref="AQ38:AW38"/>
    <mergeCell ref="AX38:BK38"/>
    <mergeCell ref="BL38:CD38"/>
    <mergeCell ref="CE38:CW38"/>
    <mergeCell ref="CX38:DJ38"/>
    <mergeCell ref="DK38:DW38"/>
    <mergeCell ref="DX38:EJ38"/>
    <mergeCell ref="EK38:EW38"/>
    <mergeCell ref="EX40:FG40"/>
    <mergeCell ref="A41:AP41"/>
    <mergeCell ref="AQ41:AW41"/>
    <mergeCell ref="AX41:BK41"/>
    <mergeCell ref="BL41:CD41"/>
    <mergeCell ref="CE41:CW41"/>
    <mergeCell ref="CX41:DJ41"/>
    <mergeCell ref="DK41:DW41"/>
    <mergeCell ref="DX41:EJ41"/>
    <mergeCell ref="EK41:EW41"/>
    <mergeCell ref="EX41:FG41"/>
    <mergeCell ref="A40:AP40"/>
    <mergeCell ref="AQ40:AW40"/>
    <mergeCell ref="AX40:BK40"/>
    <mergeCell ref="BL40:CD40"/>
    <mergeCell ref="CE40:CW40"/>
    <mergeCell ref="CX40:DJ40"/>
    <mergeCell ref="DK40:DW40"/>
    <mergeCell ref="DX40:EJ40"/>
    <mergeCell ref="EK40:EW40"/>
    <mergeCell ref="EX42:FG42"/>
    <mergeCell ref="A43:AP43"/>
    <mergeCell ref="AQ43:AW43"/>
    <mergeCell ref="AX43:BK43"/>
    <mergeCell ref="BL43:CD43"/>
    <mergeCell ref="CE43:CW43"/>
    <mergeCell ref="CX43:DJ43"/>
    <mergeCell ref="DK43:DW43"/>
    <mergeCell ref="DX43:EJ43"/>
    <mergeCell ref="EK43:EW43"/>
    <mergeCell ref="EX43:FG43"/>
    <mergeCell ref="A42:AP42"/>
    <mergeCell ref="AQ42:AW42"/>
    <mergeCell ref="AX42:BK42"/>
    <mergeCell ref="BL42:CD42"/>
    <mergeCell ref="CE42:CW42"/>
    <mergeCell ref="CX42:DJ42"/>
    <mergeCell ref="DK42:DW42"/>
    <mergeCell ref="DX42:EJ42"/>
    <mergeCell ref="EK42:EW42"/>
    <mergeCell ref="EX44:FG44"/>
    <mergeCell ref="A45:AP45"/>
    <mergeCell ref="AQ45:AW45"/>
    <mergeCell ref="AX45:BK45"/>
    <mergeCell ref="BL45:CD45"/>
    <mergeCell ref="CE45:CW45"/>
    <mergeCell ref="CX45:DJ45"/>
    <mergeCell ref="DK45:DW45"/>
    <mergeCell ref="DX45:EJ45"/>
    <mergeCell ref="EK45:EW45"/>
    <mergeCell ref="EX45:FG45"/>
    <mergeCell ref="A44:AP44"/>
    <mergeCell ref="AQ44:AW44"/>
    <mergeCell ref="AX44:BK44"/>
    <mergeCell ref="BL44:CD44"/>
    <mergeCell ref="CE44:CW44"/>
    <mergeCell ref="CX44:DJ44"/>
    <mergeCell ref="DK44:DW44"/>
    <mergeCell ref="DX44:EJ44"/>
    <mergeCell ref="EK44:EW44"/>
    <mergeCell ref="EX46:FG46"/>
    <mergeCell ref="AQ47:AW47"/>
    <mergeCell ref="AX47:BK47"/>
    <mergeCell ref="BL47:CD47"/>
    <mergeCell ref="CE47:CW47"/>
    <mergeCell ref="CX47:DJ47"/>
    <mergeCell ref="DK47:DW47"/>
    <mergeCell ref="DX47:EJ47"/>
    <mergeCell ref="EK47:EW47"/>
    <mergeCell ref="EX47:FG47"/>
    <mergeCell ref="AQ46:AW46"/>
    <mergeCell ref="AX46:BK46"/>
    <mergeCell ref="BL46:CD46"/>
    <mergeCell ref="CE46:CW46"/>
    <mergeCell ref="CX46:DJ46"/>
    <mergeCell ref="DK46:DW46"/>
    <mergeCell ref="DX46:EJ46"/>
    <mergeCell ref="EK46:EW46"/>
    <mergeCell ref="EX48:FG48"/>
    <mergeCell ref="A49:AP49"/>
    <mergeCell ref="AQ49:AW49"/>
    <mergeCell ref="AX49:BK49"/>
    <mergeCell ref="BL49:CD49"/>
    <mergeCell ref="CE49:CW49"/>
    <mergeCell ref="CX49:DJ49"/>
    <mergeCell ref="DK49:DW49"/>
    <mergeCell ref="DX49:EJ49"/>
    <mergeCell ref="EK49:EW49"/>
    <mergeCell ref="EX49:FG49"/>
    <mergeCell ref="A46:AP48"/>
    <mergeCell ref="AQ48:AW48"/>
    <mergeCell ref="AX48:BK48"/>
    <mergeCell ref="BL48:CD48"/>
    <mergeCell ref="CE48:CW48"/>
    <mergeCell ref="CX48:DJ48"/>
    <mergeCell ref="DK48:DW48"/>
    <mergeCell ref="DX48:EJ48"/>
    <mergeCell ref="EK48:EW48"/>
    <mergeCell ref="EX50:FG50"/>
    <mergeCell ref="A51:AP51"/>
    <mergeCell ref="AQ51:AW51"/>
    <mergeCell ref="AX51:BK51"/>
    <mergeCell ref="BL51:CD51"/>
    <mergeCell ref="CE51:CW51"/>
    <mergeCell ref="CX51:DJ51"/>
    <mergeCell ref="DK51:DW51"/>
    <mergeCell ref="DX51:EJ51"/>
    <mergeCell ref="EK51:EW51"/>
    <mergeCell ref="EX51:FG51"/>
    <mergeCell ref="A50:AP50"/>
    <mergeCell ref="AQ50:AW50"/>
    <mergeCell ref="AX50:BK50"/>
    <mergeCell ref="BL50:CD50"/>
    <mergeCell ref="CE50:CW50"/>
    <mergeCell ref="CX50:DJ50"/>
    <mergeCell ref="DK50:DW50"/>
    <mergeCell ref="DX50:EJ50"/>
    <mergeCell ref="EK50:EW50"/>
    <mergeCell ref="EX52:FG52"/>
    <mergeCell ref="A53:AP53"/>
    <mergeCell ref="AQ53:AW53"/>
    <mergeCell ref="AX53:BK53"/>
    <mergeCell ref="BL53:CD53"/>
    <mergeCell ref="CE53:CW53"/>
    <mergeCell ref="CX53:DJ53"/>
    <mergeCell ref="DK53:DW53"/>
    <mergeCell ref="DX53:EJ53"/>
    <mergeCell ref="EK53:EW53"/>
    <mergeCell ref="EX53:FG53"/>
    <mergeCell ref="A52:AP52"/>
    <mergeCell ref="AQ52:AW52"/>
    <mergeCell ref="AX52:BK52"/>
    <mergeCell ref="BL52:CD52"/>
    <mergeCell ref="CE52:CW52"/>
    <mergeCell ref="CX52:DJ52"/>
    <mergeCell ref="DK52:DW52"/>
    <mergeCell ref="DX52:EJ52"/>
    <mergeCell ref="EK52:EW52"/>
    <mergeCell ref="EK56:EW56"/>
    <mergeCell ref="EX56:FG56"/>
    <mergeCell ref="DX57:EJ57"/>
    <mergeCell ref="EK57:EW57"/>
    <mergeCell ref="EX57:FG57"/>
    <mergeCell ref="A54:AP54"/>
    <mergeCell ref="AQ54:AW54"/>
    <mergeCell ref="AX54:BK54"/>
    <mergeCell ref="BL54:CD54"/>
    <mergeCell ref="CE54:CW54"/>
    <mergeCell ref="CX54:DJ54"/>
    <mergeCell ref="DK54:DW54"/>
    <mergeCell ref="DX54:EJ54"/>
    <mergeCell ref="EK54:EW54"/>
    <mergeCell ref="AQ57:AW57"/>
    <mergeCell ref="AX57:BK57"/>
    <mergeCell ref="BL57:CD57"/>
    <mergeCell ref="CE57:CW57"/>
    <mergeCell ref="CX57:DJ57"/>
    <mergeCell ref="DK57:DW57"/>
    <mergeCell ref="EX54:FG54"/>
    <mergeCell ref="A55:AP57"/>
    <mergeCell ref="AQ55:AW55"/>
    <mergeCell ref="AX55:BK55"/>
    <mergeCell ref="BL55:CD55"/>
    <mergeCell ref="CE55:CW55"/>
    <mergeCell ref="CX55:DJ55"/>
    <mergeCell ref="DK55:DW55"/>
    <mergeCell ref="DX55:EJ55"/>
    <mergeCell ref="EK55:EW55"/>
    <mergeCell ref="EX55:FG55"/>
    <mergeCell ref="AQ56:AW56"/>
    <mergeCell ref="AX56:BK56"/>
    <mergeCell ref="BL56:CD56"/>
    <mergeCell ref="CE56:CW56"/>
    <mergeCell ref="CX56:DJ56"/>
    <mergeCell ref="DK56:DW56"/>
    <mergeCell ref="DX56:EJ56"/>
    <mergeCell ref="A60:AP60"/>
    <mergeCell ref="AQ60:AW60"/>
    <mergeCell ref="AX60:BK60"/>
    <mergeCell ref="A61:AP61"/>
    <mergeCell ref="AQ61:AW61"/>
    <mergeCell ref="AX61:BK61"/>
    <mergeCell ref="DX58:EJ58"/>
    <mergeCell ref="EK58:EW58"/>
    <mergeCell ref="EX58:FG58"/>
    <mergeCell ref="A59:AP59"/>
    <mergeCell ref="AQ59:AW59"/>
    <mergeCell ref="AX59:BK59"/>
    <mergeCell ref="A58:AP58"/>
    <mergeCell ref="AQ58:AW58"/>
    <mergeCell ref="AX58:BK58"/>
    <mergeCell ref="BL58:CD58"/>
    <mergeCell ref="CE58:CW58"/>
    <mergeCell ref="CX58:DJ58"/>
    <mergeCell ref="DK58:DW58"/>
    <mergeCell ref="FJ66:FP66"/>
    <mergeCell ref="FJ68:FP68"/>
    <mergeCell ref="DK63:DW63"/>
    <mergeCell ref="DX63:EJ63"/>
    <mergeCell ref="EK63:EW63"/>
    <mergeCell ref="EX63:FG63"/>
    <mergeCell ref="A65:FG65"/>
    <mergeCell ref="A66:FG66"/>
    <mergeCell ref="EX61:FG61"/>
    <mergeCell ref="A62:AP62"/>
    <mergeCell ref="AQ62:AW62"/>
    <mergeCell ref="AX62:BK62"/>
    <mergeCell ref="A63:AP63"/>
    <mergeCell ref="AQ63:AW63"/>
    <mergeCell ref="AX63:BK63"/>
    <mergeCell ref="BL63:CD63"/>
    <mergeCell ref="CE63:CW63"/>
    <mergeCell ref="CX63:DJ63"/>
    <mergeCell ref="BL61:CD61"/>
    <mergeCell ref="CE61:CW61"/>
    <mergeCell ref="CX61:DJ61"/>
    <mergeCell ref="DK61:DW61"/>
    <mergeCell ref="DX61:EJ61"/>
    <mergeCell ref="EK61:EW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7 </vt:lpstr>
      <vt:lpstr>Лист1</vt:lpstr>
      <vt:lpstr>'приложение 7 '!Заголовки_для_печати</vt:lpstr>
    </vt:vector>
  </TitlesOfParts>
  <Company>FOMS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Алешкевич Т.Д.</dc:creator>
  <cp:lastModifiedBy>Габова Светлана Викторовна</cp:lastModifiedBy>
  <cp:lastPrinted>2015-10-13T14:49:14Z</cp:lastPrinted>
  <dcterms:created xsi:type="dcterms:W3CDTF">2015-10-12T09:16:13Z</dcterms:created>
  <dcterms:modified xsi:type="dcterms:W3CDTF">2015-10-22T07:58:55Z</dcterms:modified>
</cp:coreProperties>
</file>